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275" windowHeight="7425" tabRatio="712" activeTab="0"/>
  </bookViews>
  <sheets>
    <sheet name="COMPOSIÇÃO" sheetId="1" r:id="rId1"/>
    <sheet name="MEMÓRIA 01" sheetId="2" r:id="rId2"/>
    <sheet name="PLANILHA 01" sheetId="3" r:id="rId3"/>
    <sheet name="MEMÓRIA 02" sheetId="4" r:id="rId4"/>
    <sheet name="PLANILHA 02" sheetId="5" r:id="rId5"/>
    <sheet name="MEMÓRIA 03" sheetId="6" r:id="rId6"/>
    <sheet name="PLANILHA 03" sheetId="7" r:id="rId7"/>
    <sheet name="MEMÓRIA RESUMO" sheetId="8" r:id="rId8"/>
    <sheet name="PLANILHA RESUMO" sheetId="9" r:id="rId9"/>
    <sheet name="CRONOGRAMA" sheetId="10" r:id="rId10"/>
    <sheet name="BDI" sheetId="11" r:id="rId11"/>
  </sheets>
  <definedNames>
    <definedName name="_xlnm.Print_Area" localSheetId="1">'MEMÓRIA 01'!$A$1:$H$40</definedName>
    <definedName name="_xlnm.Print_Area" localSheetId="3">'MEMÓRIA 02'!$A$1:$H$40</definedName>
    <definedName name="_xlnm.Print_Area" localSheetId="5">'MEMÓRIA 03'!$A$1:$H$40</definedName>
    <definedName name="_xlnm.Print_Area" localSheetId="7">'MEMÓRIA RESUMO'!$A$1:$H$40</definedName>
    <definedName name="_xlnm.Print_Area" localSheetId="2">'PLANILHA 01'!$A$1:$H$40</definedName>
    <definedName name="_xlnm.Print_Area" localSheetId="4">'PLANILHA 02'!$A$1:$H$40</definedName>
    <definedName name="_xlnm.Print_Area" localSheetId="6">'PLANILHA 03'!$A$1:$H$40</definedName>
    <definedName name="_xlnm.Print_Area" localSheetId="8">'PLANILHA RESUMO'!$A$1:$H$40</definedName>
  </definedNames>
  <calcPr fullCalcOnLoad="1"/>
</workbook>
</file>

<file path=xl/sharedStrings.xml><?xml version="1.0" encoding="utf-8"?>
<sst xmlns="http://schemas.openxmlformats.org/spreadsheetml/2006/main" count="760" uniqueCount="215">
  <si>
    <t>ITEM</t>
  </si>
  <si>
    <t>DESCRIÇÃO</t>
  </si>
  <si>
    <t>QUANT.</t>
  </si>
  <si>
    <t>UNIDADE</t>
  </si>
  <si>
    <t>TOTAL</t>
  </si>
  <si>
    <t>PROPONENTE:</t>
  </si>
  <si>
    <t>1.1</t>
  </si>
  <si>
    <t>SERVIÇOS PRELIMINARES:</t>
  </si>
  <si>
    <t>m²</t>
  </si>
  <si>
    <t>2.1</t>
  </si>
  <si>
    <t>2.2</t>
  </si>
  <si>
    <t>3.1</t>
  </si>
  <si>
    <t>3.2</t>
  </si>
  <si>
    <t>m</t>
  </si>
  <si>
    <t>4.1</t>
  </si>
  <si>
    <t xml:space="preserve">BDI = </t>
  </si>
  <si>
    <t>PREÇO UNIT. C/BDI</t>
  </si>
  <si>
    <t>PREÇO UNIT. S/BDI</t>
  </si>
  <si>
    <t>ETAPAS</t>
  </si>
  <si>
    <t>Físico / Financeiro</t>
  </si>
  <si>
    <t>Mês 1</t>
  </si>
  <si>
    <t>Mês 2</t>
  </si>
  <si>
    <t>Mês 3</t>
  </si>
  <si>
    <t>Mês 4</t>
  </si>
  <si>
    <t>Mês 5</t>
  </si>
  <si>
    <t>Total</t>
  </si>
  <si>
    <t>Físico %</t>
  </si>
  <si>
    <t>Financeiro</t>
  </si>
  <si>
    <t>ED-50152</t>
  </si>
  <si>
    <t>unid</t>
  </si>
  <si>
    <t>SEINFRA</t>
  </si>
  <si>
    <t>ADMINISTRAÇÃO LOCAL:</t>
  </si>
  <si>
    <t>Txkm</t>
  </si>
  <si>
    <t>ED-21776</t>
  </si>
  <si>
    <t>mês</t>
  </si>
  <si>
    <t>m³</t>
  </si>
  <si>
    <t>5.1</t>
  </si>
  <si>
    <t>4.2</t>
  </si>
  <si>
    <t>FORNECIMENTO E COLOCAÇÃO DE PLACA DE OBRA EM CHAPA GALVANIZADA (3,00 X 1,50 M) - EM CHAPA GALVANIZADA 0,26 AFIXADAS COM REBITES 540 E PARAFUSOS 3/8, EM ESTRUTURA METÁLICA VIGA U 2" ENRIJECIDA COM METALON 20 X 20, SUPORTE EM EUCALIPTO AUTOCLAVADO PINTADAS: 01 Placa.</t>
  </si>
  <si>
    <t>Descoberto, 28 de abril de 2022.</t>
  </si>
  <si>
    <t xml:space="preserve">  </t>
  </si>
  <si>
    <t>SERVIÇOS DE DRENAGEM SUPERFICIAL E ACESSIBILIDADE:</t>
  </si>
  <si>
    <t>SERVIÇOS DE SINALIZAÇÃO VIÁRIA:</t>
  </si>
  <si>
    <t>2.3</t>
  </si>
  <si>
    <t>2.4</t>
  </si>
  <si>
    <t>2.5</t>
  </si>
  <si>
    <t>2.6</t>
  </si>
  <si>
    <t>RO-41376</t>
  </si>
  <si>
    <t>RO-51229</t>
  </si>
  <si>
    <t>SERVIÇOS DE PAVIMENTAÇÃO COM CBUQ ESPESSURA DE 5cm (DUAS CAMADAS, REPERFILAMENTO DE 3cm E ACABAMENTO DE 2cm):</t>
  </si>
  <si>
    <t>ED-7623</t>
  </si>
  <si>
    <t>m³xkm</t>
  </si>
  <si>
    <t>ED-14762</t>
  </si>
  <si>
    <t>RO-41237</t>
  </si>
  <si>
    <t>RO-41841</t>
  </si>
  <si>
    <t>1.2</t>
  </si>
  <si>
    <t>ED-48490</t>
  </si>
  <si>
    <t>MEMÓRIA DE CÁLCULO DAS QUANTIDADES:</t>
  </si>
  <si>
    <t xml:space="preserve">FORNECIMENTO E COLOCAÇÃO DE PLACA DE OBRA EM CHAPA GALVANIZADA (3,00 X 1,50 M) - EM CHAPA GALVANIZADA 0,26 AFIXADAS COM REBITES 540 E PARAFUSOS 3/8, EM ESTRUTURA METÁLICA VIGA U 2" ENRIJECIDA COM METALON 20 X 20, SUPORTE EM EUCALIPTO AUTOCLAVADO PINTADAS: </t>
  </si>
  <si>
    <t xml:space="preserve">TRANSPORTE DE MATERIAL DE QUALQUER NATUREZA. DISTÂNCIA MÉDIA DE TRANSPORTE &gt;= 50,10 KM: </t>
  </si>
  <si>
    <t xml:space="preserve">PINTURA DE LIGAÇÃO (EXECUÇÃO E FORNECIMENTO DO MATERIAL BETUMINOSO, EXCLUSIVE TRANSPORTE DO MATERIAL BETUMINOSO): </t>
  </si>
  <si>
    <t xml:space="preserve">EXECUÇÃO E APLICAÇÃO DE CONCRETO BETUMINOSO USINADO A QUENTE (CBUQ), MASSA COMERCIAL, INCLUINDO FORNECIMENTO E TRANSPORTE DOS AGREGADOS E MATERIAL BETUMINOSO, EXCLUSIVE TRANSPORTE DA MASSA ASFÁLTICA ATÉ A PISTA: </t>
  </si>
  <si>
    <t xml:space="preserve">DEMOLIÇÃO MANUAL DE ALVENARIA POLIÉDRICA, INCLUSIVE AFASTAMENTO: </t>
  </si>
  <si>
    <t xml:space="preserve">SARJETA DE CONCRETO URBANO (SCU), TIPO 1, COM FCK 15 MPA, LARGURA DE 50CM COM INCLINAÇÃO DE 3%, ESP. 7CM, PADRÃO DER-MG, EXCLUSIVE MEIO-FIO, INCLUSIVE ESCAVAÇÃO, APILAOMENTO E TRANSPORTE COM RETIRADA DO MATERIAL ESCAVADO (EM CAÇAMBA): </t>
  </si>
  <si>
    <t xml:space="preserve">LINHAS DE RESINA ACRILICA DE 0,6MM DE ESPESSURA E LARGURA=0,10M (EXECUÇÃO,INCLUINDO PRÉ-MARCAÇÃO, FORNECIMENTO E TRANSPORTE DE TODOS OS MATERIAIS): </t>
  </si>
  <si>
    <t xml:space="preserve">PLACA DE AÇO CARBONO COM PELÍCULA REFLETIVA GRAU TÉCNICO TIPO I DA ABNT - PLACA CIRCULAR (EXECUÇÃO, INCLUINDO FORNECIMENTO E TRANSPORTE DE TODOS OS MATERIAIS, INCLUSIVE POSTE DE SUSTENTAÇÃO): </t>
  </si>
  <si>
    <t xml:space="preserve">ENCARREGADO GERAL DE OBRAS COM ENCARGOS COMPLEMENTARES: </t>
  </si>
  <si>
    <t>PREFEITURA MUNICIPAL DE GUARANI - MG.
PRAÇA ANTÔNIO CARLOS, Nº 10. TÉRREO. CENTRO. GUARANI / MG. CEP:36.160.00.
TELEFONE: (032) 3575 - 1622. E-MAIL: prefeito@guarani.mg.gov.br.</t>
  </si>
  <si>
    <t>PREFEITURA MUNICIPAL DE GUARANI.</t>
  </si>
  <si>
    <t>ISS = 2%</t>
  </si>
  <si>
    <t xml:space="preserve">                         Eng. Civil Milton Salgado Filho - CREA/MG: 49.640/D.                                  Fernando Eduardo Pinheiro Bellotti - Prefeito Municipal.</t>
  </si>
  <si>
    <t xml:space="preserve">                         Eng. Civil Milton Salgado Filho - CREA/MG: 49.640/D.                                   Fernando Eduardo Pinheiro Bellotti - Prefeito Municipal.</t>
  </si>
  <si>
    <t>Eng. Milton Salgado Filho. CREA/MG: 49.640/D.                                                                              Fernando Eduardo Pinheiro Bellotti - Prefeito Municipal.</t>
  </si>
  <si>
    <t>Eng. Milton Salgado Filho. CREA/MG: 49.640/D.                   Fernando Eduardo Pinheiro Bellotti - Prefeito.</t>
  </si>
  <si>
    <t>FORNECIMENTO E COLOCAÇÃO DE PLACA DE OBRA EM CHAPA GALVANIZADA (3,00 X 1,50 M) - EM CHAPA GALVANIZADA 0,26 AFIXADAS COM REBITES 540 E PARAFUSOS 3/8, EM ESTRUTURA METÁLICA VIGA U 2" ENRIJECIDA COM METALON 20 X 20, SUPORTE EM EUCALIPTO AUTOCLAVADO PINTADAS: Será fixada uma Placa da Obra na Rua Sibipiruna no Bairro Bela Vista - ETAPA 01.</t>
  </si>
  <si>
    <t>PLACA DE AÇO CARBONO COM PELÍCULA REFLETIVA GRAU TÉCNICO TIPO I DA ABNT - PLACA CIRCULAR (EXECUÇÃO, INCLUINDO FORNECIMENTO E TRANSPORTE DE TODOS OS MATERIAIS, INCLUSIVE POSTE DE SUSTENTAÇÃO): Diâmetro da Placa = 0,50m. Área da Placa = 0,196m². Área = 14 placas x 0,196m²/placa = 2,74m².</t>
  </si>
  <si>
    <t>LOCAL: RUA SIBIPIRUNA DO BAIRRO BELA VISTA E RUAS DO BAIRRO DIVINO SALVADOR EM GUANI / MG.</t>
  </si>
  <si>
    <t xml:space="preserve">Será fixada uma Placa da Obra na Rua Sibipiruna no Bairro Bela Vista - ETAPA 01. </t>
  </si>
  <si>
    <t>TOTAL GERAL DA ETAPA 01:</t>
  </si>
  <si>
    <t>TOTAL GERAL DA ETAPA 02:</t>
  </si>
  <si>
    <t>OBRA: RECAPEAMENTO DE VIAS URBANAS - RECAPEAMENTO ASFÁLTICO COM CBUQ.</t>
  </si>
  <si>
    <t>OBRA:  RECAPEAMENTO DE VIAS URBANAS - RECAPEAMENTO ASFÁLTICO COM CBUQ.</t>
  </si>
  <si>
    <t>REFERÊNCIA: SEINFRA / SETOP DE MARÇO DE 2022 - REGIÃO LESTE  E SINAPI DE MAIO DE 2022, COM DESONERAÇÃO FISCAL.</t>
  </si>
  <si>
    <t>SEINFRA e       SINAPI</t>
  </si>
  <si>
    <t>REFERÊNCIA</t>
  </si>
  <si>
    <t>LIMPEZA DE SUPERFÍCIE COM JATO DE ALTA PRESSÃO. AF_04/2019.</t>
  </si>
  <si>
    <t xml:space="preserve">ADMINISTRAÇÃO LOCAL: </t>
  </si>
  <si>
    <t>COMPOSIÇÃO</t>
  </si>
  <si>
    <t>Ver a Composição de Custos da obra, em anexo. Duração da obra = 2 meses.</t>
  </si>
  <si>
    <t>Ver a Composição de Custos da obra, em anexo. Duração TOTAL da obra = 4 meses.</t>
  </si>
  <si>
    <t xml:space="preserve"> </t>
  </si>
  <si>
    <t>CONSUMO</t>
  </si>
  <si>
    <t>CUSTO UNITÁRIO S/BDI</t>
  </si>
  <si>
    <t>CUSTO TOTAL</t>
  </si>
  <si>
    <t>MÊS</t>
  </si>
  <si>
    <t xml:space="preserve">                            Eng. Civil Milton Salgado Filho - CREA/MG: 49.640/D.                                   Fernando Eduardo Pinheiro Bellotti - Prefeito Municipal.</t>
  </si>
  <si>
    <t>RO-14034</t>
  </si>
  <si>
    <t>TRANSPORTE DE CONCRETO BETUMINOSO USINADO A QUENTE. DISTÂNCIA MÉDIA DE TRANSPORTE DE 20,10 A 25,00KM (VOLUMECOMPACTADO):</t>
  </si>
  <si>
    <t>TRANSPORTE DE CONCRETO BETUMINOSO USINADO A QUENTE. DISTÂNCIA MÉDIA DE TRANSPORTE DE 20,10 A 25,00KM (VOLUME COMPACTADO):</t>
  </si>
  <si>
    <t>PROPONENTE: PREFEITURA MUNICIPAL DE GUARANI.</t>
  </si>
  <si>
    <t>COMPOSIÇÃO DE CUSTOS - RECAPEAMENTO ASFÁLTICO COM CBUQ 5cm EM VÁRIAS RUAS DE GUARANI.</t>
  </si>
  <si>
    <t>MEMÓRIA DE CÁLCULO DAS QUANTIDADES - RECAPEAMENTO ASFÁLTICO COM CBUQ 5cm EM VÁRIAS RUAS DE GUARANI.</t>
  </si>
  <si>
    <t>PLANILHA ORÇAMENTÁRIA DE CUSTOS - RECAPEAMENTO ASFÁLTICO COM CBUQ 5cm EM VÁRIAS RUAS DE GUARANI.</t>
  </si>
  <si>
    <t>MEMÓRIA RESUMO DAS QUANTIDADES - RECAPEAMENTO ASFÁLTICO COM CBUQ 5cm EM VÁRIAS RUAS DE GUARANI.</t>
  </si>
  <si>
    <t>PLANILHA ORÇAMENTÁRIA DE CUSTOS RESUMO - RECAPEAMENTO ASFÁLTICO COM CBUQ 5cm EM VÁRIAS RUAS DE GUARANI.</t>
  </si>
  <si>
    <t>CRONOGRAMA FÍSICO-FINANCEIRO -  RECAPEAMENTO ASFÁLTICO COM CBUQ 5cm EM VÁRIAS RUAS DE GUARANI.</t>
  </si>
  <si>
    <t>Guarani, 21 de julho de 2022.</t>
  </si>
  <si>
    <t>LIMPEZA DE SUPERFÍCIE COM JATO DE ALTA PRESSÃO. AF_04/2019. Área da Intervenção = Sarjetas + CBUQ = 180,93m² + 953,84m² = 1.134,77m².</t>
  </si>
  <si>
    <r>
      <t xml:space="preserve">TRANSPORTE DE MATERIAL DE QUALQUER NATUREZA. DISTÂNCIA MÉDIA DE TRANSPORTE &gt;= 50,10 KM: Pintura de ligação para </t>
    </r>
    <r>
      <rPr>
        <b/>
        <sz val="10"/>
        <color indexed="8"/>
        <rFont val="Arial"/>
        <family val="2"/>
      </rPr>
      <t>REPERFILAMENTO</t>
    </r>
    <r>
      <rPr>
        <sz val="10"/>
        <color indexed="8"/>
        <rFont val="Arial"/>
        <family val="2"/>
      </rPr>
      <t xml:space="preserve"> com emulsão asfáltica RR-2C com taxa de aplicação de 0,0005 T/m². Transporte = Área da Pavimentação em CBU x 0,0005 T/m² x DMT = 953,84m² x 0,0005T/m² x 281km = 134,02Txkm.</t>
    </r>
  </si>
  <si>
    <r>
      <t xml:space="preserve">PINTURA DE LIGAÇÃO (EXECUÇÃO E FORNECIMENTO DO MATERIAL BETUMINOSO, EXCLUSIVE TRANSPORTE DO MATERIAL BETUMINOSO): Pintura de ligação para </t>
    </r>
    <r>
      <rPr>
        <b/>
        <sz val="10"/>
        <color indexed="8"/>
        <rFont val="Arial"/>
        <family val="2"/>
      </rPr>
      <t xml:space="preserve">REPERFILAMENTO </t>
    </r>
    <r>
      <rPr>
        <sz val="10"/>
        <color indexed="8"/>
        <rFont val="Arial"/>
        <family val="2"/>
      </rPr>
      <t>= Área a ser pavimentada em CBUQ, de acordo com o Projeto Básico = 953,84m².</t>
    </r>
  </si>
  <si>
    <r>
      <t xml:space="preserve">TRANSPORTE DE MATERIAL DE QUALQUER NATUREZA. DISTÂNCIA MÉDIA DE TRANSPORTE &gt;= 50,10 KM: Pintura de ligação para </t>
    </r>
    <r>
      <rPr>
        <b/>
        <sz val="10"/>
        <color indexed="8"/>
        <rFont val="Arial"/>
        <family val="2"/>
      </rPr>
      <t>ACABAMENTO</t>
    </r>
    <r>
      <rPr>
        <sz val="10"/>
        <color indexed="8"/>
        <rFont val="Arial"/>
        <family val="2"/>
      </rPr>
      <t xml:space="preserve"> com emulsão asfáltica RR-2C na taxa de 0,0005 T/m². Transporte = Área da Pavimentação em CBU x 0,0005 T/m² x DMT = 953,84m² x 0,0005T/m² x 281km = 134,02Txkm.</t>
    </r>
  </si>
  <si>
    <r>
      <t xml:space="preserve">PINTURA DE LIGAÇÃO (EXECUÇÃO E FORNECIMENTO DO MATERIAL BETUMINOSO, EXCLUSIVE TRANSPORTE DO MATERIAL BETUMINOSO): Pintura de ligação para </t>
    </r>
    <r>
      <rPr>
        <b/>
        <sz val="10"/>
        <color indexed="8"/>
        <rFont val="Arial"/>
        <family val="2"/>
      </rPr>
      <t>ACABAMENTO</t>
    </r>
    <r>
      <rPr>
        <sz val="10"/>
        <color indexed="8"/>
        <rFont val="Arial"/>
        <family val="2"/>
      </rPr>
      <t xml:space="preserve"> = Área a ser pavimentada em CBUQ, de acordo com o Projeto Básico = 953,84m².</t>
    </r>
  </si>
  <si>
    <r>
      <t>EXECUÇÃO E APLICAÇÃO DE CONCRETO BETUMINOSO USINADO A QUENTE (CBUQ), MASSA COMERCIAL, INCLUINDO FORNECIMENTO E TRANSPORTE DOS AGREGADOS E MATERIAL BETUMINOSO, EXCLUSIVE TRANSPORTE DA MASSA ASFÁLTICA ATÉ A PISTA: Espessura total de</t>
    </r>
    <r>
      <rPr>
        <b/>
        <sz val="10"/>
        <color indexed="8"/>
        <rFont val="Arial"/>
        <family val="2"/>
      </rPr>
      <t xml:space="preserve"> 5cm</t>
    </r>
    <r>
      <rPr>
        <sz val="10"/>
        <color indexed="8"/>
        <rFont val="Arial"/>
        <family val="2"/>
      </rPr>
      <t xml:space="preserve"> sendo de 3cm de reperfilamento mais 2cm de acabamento. Volume = Área a ser pavimentada x 0,05m = 953,84m² x 0,05m = 47,69m³.</t>
    </r>
  </si>
  <si>
    <t>TRANSPORTE DE CONCRETO BETUMINOSO USINADO A QUENTE. DISTÂNCIA MÉDIA DE TRANSPORTE DE 20,10 A 25,00KM (VOLUME COMPACTADO): Transporte = Volume compactado x DMT = 47,69m³ x 23,90km = 1.139,79 m³xkm.</t>
  </si>
  <si>
    <t>DEMOLIÇÃO MANUAL DE ALVENARIA POLIÉDRICA, INCLUSIVE AFASTAMENTO: Área = comprimento das sarjetas x largura das sarjetas = 361,86m x 0,50m = 180,93m².</t>
  </si>
  <si>
    <t>SARJETA DE CONCRETO URBANO (SCU), TIPO 1, COM FCK 15 MPA, LARGURA DE 50CM COM INCLINAÇÃO DE 3%, ESP. 7CM, PADRÃO DER-MG, EXCLUSIVE MEIO-FIO, INCLUSIVE ESCAVAÇÃO, APILAOMENTO E TRANSPORTE COM RETIRADA DO MATERIAL ESCAVADO (EM CAÇAMBA): Comprimento = 85,87 + 91,07 + 92,27 + 92,65 = 361,86m.</t>
  </si>
  <si>
    <t>LINHAS DE RESINA ACRILICA DE 0,6MM DE ESPESSURA E LARGURA=0,10M (EXECUÇÃO,INCLUINDO PRÉ-MARCAÇÃO, FORNECIMENTO E TRANSPORTE DE TODOS OS MATERIAIS): Projeto da Sinalização = 2 x 174,35m = 348,70m.</t>
  </si>
  <si>
    <t>PLACA DE AÇO CARBONO COM PELÍCULA REFLETIVA GRAU TÉCNICO TIPO I DA ABNT - PLACA CIRCULAR (EXECUÇÃO, INCLUINDO FORNECIMENTO E TRANSPORTE DE TODOS OS MATERIAIS, INCLUSIVE POSTE DE SUSTENTAÇÃO): Diâmetro da Placa = 0,50m. Área da Placa = 0,196m². Área = 04 placas x 0,196m²/placa = 0,78m².</t>
  </si>
  <si>
    <t>Apenas 01 Placa a ser fixada na Rua Oiti.</t>
  </si>
  <si>
    <t>LIMPEZA PRÉVIA = Área da Intervenção = Sarjetas + CBUQ = 180,93m² + 953,84m² = 1.134,77m².</t>
  </si>
  <si>
    <t>Será fixada apenas uma Placa da Obra na Rua Oiti no Bairro Bela Vista - ETAPA 01. Logo, não será considerada a placa nesta etapa.</t>
  </si>
  <si>
    <t>Pintura de ligação para REPERFILAMENTO com emulsão asfáltica RR-2C com taxa de aplicação de 0,0005 T/m². Transporte = Área da Pavimentação em CBU x 0,0005 T/m² x DMT = 953,84m² x 0,0005T/m² x 281km = 134,02Txkm.</t>
  </si>
  <si>
    <t>Pintura de ligação para REPERFILAMENTO = Área a ser pavimentada em CBUQ, de acordo com o Projeto Básico = 953,84m².</t>
  </si>
  <si>
    <t>Pintura de ligação para ACABAMENTO com emulsão asfáltica RR-2C na taxa de 0,0005 T/m². Transporte = Área da Pavimentação em CBU x 0,0005 T/m² x DMT = 953,84m² x 0,0005T/m² x 281km = 134,02Txkm.</t>
  </si>
  <si>
    <t>Pintura de ligação para ACABAMENTO = Área a ser pavimentada em CBUQ, de acordo com o Projeto Básico = 953,84m².</t>
  </si>
  <si>
    <t>Espessura total de 5cm sendo de 3cm de reperfilamento mais 2cm de acabamento. Volume = Área a ser pavimentada x 0,05m = 953,84m² x 0,05m = 47,69m³.</t>
  </si>
  <si>
    <t>Transporte = Volume compactado x DMT = 47,69m³ x 23,90km = 1.139,79 m³xkm.</t>
  </si>
  <si>
    <t>Área = comprimento das sarjetas x largura das sarjetas = 361,86m x 0,50m = 180,93m².</t>
  </si>
  <si>
    <t>Comprimento = 85,87 + 91,07 + 92,27 + 92,65 = 361,86m.</t>
  </si>
  <si>
    <t>Projeto da Sinalização = 2 x 174,35m = 348,70m.</t>
  </si>
  <si>
    <t>Diâmetro da Placa = 0,50m. Área da Placa = 0,196m². Área = 04 placas x 0,196m²/placa = 0,78m².</t>
  </si>
  <si>
    <t>FORNECIMENTO E COLOCAÇÃO DE PLACA DE OBRA EM CHAPA GALVANIZADA (3,00 X 1,50 M) - EM CHAPA GALVANIZADA 0,26 AFIXADAS COM REBITES 540 E PARAFUSOS 3/8, EM ESTRUTURA METÁLICA VIGA U 2" ENRIJECIDA COM METALON 20 X 20, SUPORTE EM EUCALIPTO AUTOCLAVADO PINTADAS: Será fixada apenas uma Placa da Obra na Rua Oiti no Bairro Bela Vista - ETAPA 01.</t>
  </si>
  <si>
    <t>LIMPEZA DE SUPERFÍCIE COM JATO DE ALTA PRESSÃO. AF_04/2019. Área da Intervenção = Sarjetas + CBUQ = 414,81m² + 2.394,47m² = 2.809,28m².</t>
  </si>
  <si>
    <r>
      <t xml:space="preserve">TRANSPORTE DE MATERIAL DE QUALQUER NATUREZA. DISTÂNCIA MÉDIA DE TRANSPORTE &gt;= 50,10 KM: Pintura de ligação para </t>
    </r>
    <r>
      <rPr>
        <b/>
        <sz val="10"/>
        <color indexed="8"/>
        <rFont val="Arial"/>
        <family val="2"/>
      </rPr>
      <t>REPERFILAMENTO</t>
    </r>
    <r>
      <rPr>
        <sz val="10"/>
        <color indexed="8"/>
        <rFont val="Arial"/>
        <family val="2"/>
      </rPr>
      <t xml:space="preserve"> com emulsão asfáltica RR-2C com taxa de aplicação de 0,0005 T/m². Transporte = Área da Pavimentação em CBU x 0,0005 T/m² x DMT = 2.394,47m² x 0,0005T/m² x 281km = 336,42Txkm.</t>
    </r>
  </si>
  <si>
    <r>
      <t xml:space="preserve">PINTURA DE LIGAÇÃO (EXECUÇÃO E FORNECIMENTO DO MATERIAL BETUMINOSO, EXCLUSIVE TRANSPORTE DO MATERIAL BETUMINOSO): Pintura de ligação para </t>
    </r>
    <r>
      <rPr>
        <b/>
        <sz val="10"/>
        <color indexed="8"/>
        <rFont val="Arial"/>
        <family val="2"/>
      </rPr>
      <t xml:space="preserve">REPERFILAMENTO </t>
    </r>
    <r>
      <rPr>
        <sz val="10"/>
        <color indexed="8"/>
        <rFont val="Arial"/>
        <family val="2"/>
      </rPr>
      <t>= Área a ser pavimentada em CBUQ, de acordo com o Projeto Básico = 2.394,47m².</t>
    </r>
  </si>
  <si>
    <r>
      <t xml:space="preserve">TRANSPORTE DE MATERIAL DE QUALQUER NATUREZA. DISTÂNCIA MÉDIA DE TRANSPORTE &gt;= 50,10 KM: Pintura de ligação para </t>
    </r>
    <r>
      <rPr>
        <b/>
        <sz val="10"/>
        <color indexed="8"/>
        <rFont val="Arial"/>
        <family val="2"/>
      </rPr>
      <t>ACABAMENTO</t>
    </r>
    <r>
      <rPr>
        <sz val="10"/>
        <color indexed="8"/>
        <rFont val="Arial"/>
        <family val="2"/>
      </rPr>
      <t xml:space="preserve"> com emulsão asfáltica RR-2C na taxa de 0,0005 T/m². Transporte = Área da Pavimentação em CBU x 0,0005 T/m² x DMT = 2.394,47m² x 0,0005T/m² x 281km = 336,42Txkm.</t>
    </r>
  </si>
  <si>
    <r>
      <t xml:space="preserve">PINTURA DE LIGAÇÃO (EXECUÇÃO E FORNECIMENTO DO MATERIAL BETUMINOSO, EXCLUSIVE TRANSPORTE DO MATERIAL BETUMINOSO): Pintura de ligação para </t>
    </r>
    <r>
      <rPr>
        <b/>
        <sz val="10"/>
        <color indexed="8"/>
        <rFont val="Arial"/>
        <family val="2"/>
      </rPr>
      <t>ACABAMENTO</t>
    </r>
    <r>
      <rPr>
        <sz val="10"/>
        <color indexed="8"/>
        <rFont val="Arial"/>
        <family val="2"/>
      </rPr>
      <t xml:space="preserve"> = Área a ser pavimentada em CBUQ, de acordo com o Projeto Básico = 2.394,47m².</t>
    </r>
  </si>
  <si>
    <r>
      <t>EXECUÇÃO E APLICAÇÃO DE CONCRETO BETUMINOSO USINADO A QUENTE (CBUQ), MASSA COMERCIAL, INCLUINDO FORNECIMENTO E TRANSPORTE DOS AGREGADOS E MATERIAL BETUMINOSO, EXCLUSIVE TRANSPORTE DA MASSA ASFÁLTICA ATÉ A PISTA: Espessura total de</t>
    </r>
    <r>
      <rPr>
        <b/>
        <sz val="10"/>
        <color indexed="8"/>
        <rFont val="Arial"/>
        <family val="2"/>
      </rPr>
      <t xml:space="preserve"> 5cm</t>
    </r>
    <r>
      <rPr>
        <sz val="10"/>
        <color indexed="8"/>
        <rFont val="Arial"/>
        <family val="2"/>
      </rPr>
      <t xml:space="preserve"> sendo de 3cm de reperfilamento mais 2cm de acabamento. Volume = Área a ser pavimentada x 0,05m = 2.394,47m² x 0,05m = 119,72m³.</t>
    </r>
  </si>
  <si>
    <t>TRANSPORTE DE CONCRETO BETUMINOSO USINADO A QUENTE. DISTÂNCIA MÉDIA DE TRANSPORTE DE 20,10 A 25,00KM (VOLUME COMPACTADO): Transporte = Volume compactado x DMT = 119,72m³ x 23,90km = 2.861,31 m³xkm.</t>
  </si>
  <si>
    <t>DEMOLIÇÃO MANUAL DE ALVENARIA POLIÉDRICA, INCLUSIVE AFASTAMENTO: Área = comprimento das sarjetas x largura das sarjetas = 829,61m x 0,50m = 414,81m².</t>
  </si>
  <si>
    <t>SARJETA DE CONCRETO URBANO (SCU), TIPO 1, COM FCK 15 MPA, LARGURA DE 50CM COM INCLINAÇÃO DE 3%, ESP. 7CM, PADRÃO DER-MG, EXCLUSIVE MEIO-FIO, INCLUSIVE ESCAVAÇÃO, APILAOMENTO E TRANSPORTE COM RETIRADA DO MATERIAL ESCAVADO (EM CAÇAMBA): Comprimento = 123,28 + 336,47 + 168,36 + 183,58 + 17,92 = 829,61m.</t>
  </si>
  <si>
    <t>LINHAS DE RESINA ACRILICA DE 0,6MM DE ESPESSURA E LARGURA=0,10M (EXECUÇÃO,INCLUINDO PRÉ-MARCAÇÃO, FORNECIMENTO E TRANSPORTE DE TODOS OS MATERIAIS): Projeto da Sinalização = 2 x 357,90m = 715,80m.</t>
  </si>
  <si>
    <t>PLACA DE AÇO CARBONO COM PELÍCULA REFLETIVA GRAU TÉCNICO TIPO I DA ABNT - PLACA CIRCULAR (EXECUÇÃO, INCLUINDO FORNECIMENTO E TRANSPORTE DE TODOS OS MATERIAIS, INCLUSIVE POSTE DE SUSTENTAÇÃO): Diâmetro da Placa = 0,50m. Área da Placa = 0,196m². Área = 8 placas x 0,196m²/placa = 1,57m².</t>
  </si>
  <si>
    <t xml:space="preserve"> LIMPEZA PRÉVIA = Área da Intervenção = Sarjetas + CBUQ = 414,81m² + 2.394,47m² = 2.809,28m².</t>
  </si>
  <si>
    <t>Pintura de ligação para REPERFILAMENTO com emulsão asfáltica RR-2C com taxa de aplicação de 0,0005 T/m². Transporte = Área da Pavimentação em CBU x 0,0005 T/m² x DMT = 2.394,47m² x 0,0005T/m² x 281km = 336,42Txkm.</t>
  </si>
  <si>
    <t>Pintura de ligação para REPERFILAMENTO = Área a ser pavimentada em CBUQ, de acordo com o Projeto Básico = 2.394,47m².</t>
  </si>
  <si>
    <t>Pintura de ligação para ACABAMENTO com emulsão asfáltica RR-2C na taxa de 0,0005 T/m². Transporte = Área da Pavimentação em CBU x 0,0005 T/m² x DMT = 2.394,47m² x 0,0005T/m² x 281km = 336,42Txkm.</t>
  </si>
  <si>
    <t>Pintura de ligação para ACABAMENTO = Área a ser pavimentada em CBUQ, de acordo com o Projeto Básico = 2.394,47m².</t>
  </si>
  <si>
    <t>Espessura total de 5cm sendo de 3cm de reperfilamento mais 2cm de acabamento. Volume = Área a ser pavimentada x 0,05m = 2.394,47m² x 0,05m = 119,72m³.</t>
  </si>
  <si>
    <t>Transporte = Volume compactado x DMT = 119,72m³ x 23,90km = 2.861,31 m³xkm.</t>
  </si>
  <si>
    <t>Área = comprimento das sarjetas x largura das sarjetas = 829,61m x 0,50m = 414,81m².</t>
  </si>
  <si>
    <t>Comprimento = 123,28 + 336,47 + 168,36 + 183,58 + 17,92 = 829,61m.</t>
  </si>
  <si>
    <t>Projeto da Sinalização = 2 x 357,90m = 715,80m.</t>
  </si>
  <si>
    <t xml:space="preserve"> Diâmetro da Placa = 0,50m. Área da Placa = 0,196m². Área = 8 placas x 0,196m²/placa = 1,57m².</t>
  </si>
  <si>
    <t>LIMPEZA DE SUPERFÍCIE COM JATO DE ALTA PRESSÃO. AF_04/2019. Área da Intervenção = Sarjetas + CBUQ = 137,47m² + 655,12m² = 792,59m².</t>
  </si>
  <si>
    <r>
      <t xml:space="preserve">TRANSPORTE DE MATERIAL DE QUALQUER NATUREZA. DISTÂNCIA MÉDIA DE TRANSPORTE &gt;= 50,10 KM: Pintura de ligação para </t>
    </r>
    <r>
      <rPr>
        <b/>
        <sz val="10"/>
        <color indexed="8"/>
        <rFont val="Arial"/>
        <family val="2"/>
      </rPr>
      <t>REPERFILAMENTO</t>
    </r>
    <r>
      <rPr>
        <sz val="10"/>
        <color indexed="8"/>
        <rFont val="Arial"/>
        <family val="2"/>
      </rPr>
      <t xml:space="preserve"> com emulsão asfáltica RR-2C com taxa de aplicação de 0,0005 T/m². Transporte = Área da Pavimentação em CBU x 0,0005 T/m² x DMT = 655,12m² x 0,0005T/m² x 281km = 92,04Txkm.</t>
    </r>
  </si>
  <si>
    <r>
      <t xml:space="preserve">PINTURA DE LIGAÇÃO (EXECUÇÃO E FORNECIMENTO DO MATERIAL BETUMINOSO, EXCLUSIVE TRANSPORTE DO MATERIAL BETUMINOSO): Pintura de ligação para </t>
    </r>
    <r>
      <rPr>
        <b/>
        <sz val="10"/>
        <color indexed="8"/>
        <rFont val="Arial"/>
        <family val="2"/>
      </rPr>
      <t xml:space="preserve">REPERFILAMENTO </t>
    </r>
    <r>
      <rPr>
        <sz val="10"/>
        <color indexed="8"/>
        <rFont val="Arial"/>
        <family val="2"/>
      </rPr>
      <t>= Área a ser pavimentada em CBUQ, de acordo com o Projeto Básico = 655,12m².</t>
    </r>
  </si>
  <si>
    <r>
      <t xml:space="preserve">TRANSPORTE DE MATERIAL DE QUALQUER NATUREZA. DISTÂNCIA MÉDIA DE TRANSPORTE &gt;= 50,10 KM: Pintura de ligação para </t>
    </r>
    <r>
      <rPr>
        <b/>
        <sz val="10"/>
        <color indexed="8"/>
        <rFont val="Arial"/>
        <family val="2"/>
      </rPr>
      <t>ACABAMENTO</t>
    </r>
    <r>
      <rPr>
        <sz val="10"/>
        <color indexed="8"/>
        <rFont val="Arial"/>
        <family val="2"/>
      </rPr>
      <t xml:space="preserve"> com emulsão asfáltica RR-2C na taxa de 0,0005 T/m². Transporte = Área da Pavimentação em CBU x 0,0005 T/m² x DMT = 655,12m² x 0,0005T/m² x 281km = 92,04Txkm.</t>
    </r>
  </si>
  <si>
    <r>
      <t xml:space="preserve">PINTURA DE LIGAÇÃO (EXECUÇÃO E FORNECIMENTO DO MATERIAL BETUMINOSO, EXCLUSIVE TRANSPORTE DO MATERIAL BETUMINOSO): Pintura de ligação para </t>
    </r>
    <r>
      <rPr>
        <b/>
        <sz val="10"/>
        <color indexed="8"/>
        <rFont val="Arial"/>
        <family val="2"/>
      </rPr>
      <t>ACABAMENTO</t>
    </r>
    <r>
      <rPr>
        <sz val="10"/>
        <color indexed="8"/>
        <rFont val="Arial"/>
        <family val="2"/>
      </rPr>
      <t xml:space="preserve"> = Área a ser pavimentada em CBUQ, de acordo com o Projeto Básico = 655,12m².</t>
    </r>
  </si>
  <si>
    <r>
      <t>EXECUÇÃO E APLICAÇÃO DE CONCRETO BETUMINOSO USINADO A QUENTE (CBUQ), MASSA COMERCIAL, INCLUINDO FORNECIMENTO E TRANSPORTE DOS AGREGADOS E MATERIAL BETUMINOSO, EXCLUSIVE TRANSPORTE DA MASSA ASFÁLTICA ATÉ A PISTA: Espessura total de</t>
    </r>
    <r>
      <rPr>
        <b/>
        <sz val="10"/>
        <color indexed="8"/>
        <rFont val="Arial"/>
        <family val="2"/>
      </rPr>
      <t xml:space="preserve"> 5cm</t>
    </r>
    <r>
      <rPr>
        <sz val="10"/>
        <color indexed="8"/>
        <rFont val="Arial"/>
        <family val="2"/>
      </rPr>
      <t xml:space="preserve"> sendo de 3cm de reperfilamento mais 2cm de acabamento. Volume = Área a ser pavimentada x 0,05m = 655,12m² x 0,05m = 32,76m³.</t>
    </r>
  </si>
  <si>
    <t>TRANSPORTE DE CONCRETO BETUMINOSO USINADO A QUENTE. DISTÂNCIA MÉDIA DE TRANSPORTE DE 20,10 A 25,00KM (VOLUME COMPACTADO): Transporte = Volume compactado x DMT = 32,76m³ x 23,90km = 782,96 m³xkm.</t>
  </si>
  <si>
    <t>DEMOLIÇÃO MANUAL DE ALVENARIA POLIÉDRICA, INCLUSIVE AFASTAMENTO: Área = comprimento das sarjetas x largura das sarjetas = 274,93m x 0,50m = 137,47m².</t>
  </si>
  <si>
    <t>SARJETA DE CONCRETO URBANO (SCU), TIPO 1, COM FCK 15 MPA, LARGURA DE 50CM COM INCLINAÇÃO DE 3%, ESP. 7CM, PADRÃO DER-MG, EXCLUSIVE MEIO-FIO, INCLUSIVE ESCAVAÇÃO, APILAOMENTO E TRANSPORTE COM RETIRADA DO MATERIAL ESCAVADO (EM CAÇAMBA): Comprimento = 132,98 + 141,95 = 274,93m.</t>
  </si>
  <si>
    <t>LINHAS DE RESINA ACRILICA DE 0,6MM DE ESPESSURA E LARGURA=0,10M (EXECUÇÃO,INCLUINDO PRÉ-MARCAÇÃO, FORNECIMENTO E TRANSPORTE DE TODOS OS MATERIAIS): Projeto da Sinalização = 2 x 128,35m = 256,70m.</t>
  </si>
  <si>
    <t>PLACA DE AÇO CARBONO COM PELÍCULA REFLETIVA GRAU TÉCNICO TIPO I DA ABNT - PLACA CIRCULAR (EXECUÇÃO, INCLUINDO FORNECIMENTO E TRANSPORTE DE TODOS OS MATERIAIS, INCLUSIVE POSTE DE SUSTENTAÇÃO): Diâmetro da Placa = 0,50m. Área da Placa = 0,196m². Área = 2 placas x 0,196m²/placa = 0,39m².</t>
  </si>
  <si>
    <t xml:space="preserve"> LIMPEZA PRÉVIA = Área da Intervenção = Sarjetas + CBUQ = 137,47m² + 655,12m² = 792,59m².</t>
  </si>
  <si>
    <t>Pintura de ligação para REPERFILAMENTO com emulsão asfáltica RR-2C com taxa de aplicação de 0,0005 T/m². Transporte = Área da Pavimentação em CBU x 0,0005 T/m² x DMT = 655,12m² x 0,0005T/m² x 281km = 92,04Txkm.</t>
  </si>
  <si>
    <t>Pintura de ligação para REPERFILAMENTO = Área a ser pavimentada em CBUQ, de acordo com o Projeto Básico = 655,12m².</t>
  </si>
  <si>
    <t>Pintura de ligação para ACABAMENTO com emulsão asfáltica RR-2C na taxa de 0,0005 T/m². Transporte = Área da Pavimentação em CBU x 0,0005 T/m² x DMT = 655,12m² x 0,0005T/m² x 281km = 92,04Txkm.</t>
  </si>
  <si>
    <t>Pintura de ligação para ACABAMENTO = Área a ser pavimentada em CBUQ, de acordo com o Projeto Básico = 655,12m².</t>
  </si>
  <si>
    <t>Espessura total de 5cm sendo de 3cm de reperfilamento mais 2cm de acabamento. Volume = Área a ser pavimentada x 0,05m = 655,12m² x 0,05m = 32,76m³.</t>
  </si>
  <si>
    <t>Transporte = Volume compactado x DMT = 32,76m³ x 23,90km = 782,96 m³xkm.</t>
  </si>
  <si>
    <t>Área = comprimento das sarjetas x largura das sarjetas = 274,93m x 0,50m = 137,47m².</t>
  </si>
  <si>
    <t>Comprimento = 132,98 + 141,95 = 274,93m.</t>
  </si>
  <si>
    <t>Projeto da Sinalização = 2 x 128,35m = 256,70m.</t>
  </si>
  <si>
    <t>Diâmetro da Placa = 0,50m. Área da Placa = 0,196m². Área = 2 placas x 0,196m²/placa = 0,39m².</t>
  </si>
  <si>
    <t>Ver a Composição de Custos da obra, em anexo. Duração da obra = 0,50 mes.</t>
  </si>
  <si>
    <t>FOLHA Nº: 01/10</t>
  </si>
  <si>
    <t>FOLHA Nº: 02/10</t>
  </si>
  <si>
    <t>FOLHA Nº: 03/10</t>
  </si>
  <si>
    <t>FOLHA Nº: 04/10</t>
  </si>
  <si>
    <t>FOLHA Nº: 05/10</t>
  </si>
  <si>
    <t>FOLHA Nº: 06/10</t>
  </si>
  <si>
    <t>FOLHA Nº: 07/10</t>
  </si>
  <si>
    <t>FOLHA Nº: 08/10</t>
  </si>
  <si>
    <t>FOLHA Nº: 09/10</t>
  </si>
  <si>
    <t>FOLHA Nº: 10/10</t>
  </si>
  <si>
    <t>LOCAL: ETAPA 03 - RUA ABÍLIO DE ABREU NA PRAÇA DE ESPORTES DE GUARANI EM GUARANI / MG.</t>
  </si>
  <si>
    <t>LOCAL: ETAPA 02 - RUAS MURILO DIAS CARIAS, NANOEL C. DE OLIVEIRA E ITAGIBA BERLARMINO DE ALMEIDA NO BAIRRO NOVA GUARANI EM GUARANI / MG.</t>
  </si>
  <si>
    <t>LOCAL: ETAPA 01 - RUAS OITI E EPÊ NO BAIRRO BELA VISTA EM GUARANI / MG.</t>
  </si>
  <si>
    <t>LOCAL: ETAPA 01 - BAIRRO BELA VISTA, ETAPA 02- BAIRRO NOVA GUARANI E ETAPA 03 - PRAÇA DE ESPORTES, EM GUARANI / MG.</t>
  </si>
  <si>
    <t>Ver a Composição de Custos da obra, em anexo. Duração da obra = 1,50 meses.</t>
  </si>
  <si>
    <t>LIMPEZA DE SUPERFÍCIE COM JATO DE ALTA PRESSÃO. AF_04/2019. Área da Intervenção = Sarjetas + CBUQ = 733,21m² + 4.003,43m² = 4.736,64m².</t>
  </si>
  <si>
    <r>
      <t xml:space="preserve">PINTURA DE LIGAÇÃO (EXECUÇÃO E FORNECIMENTO DO MATERIAL BETUMINOSO, EXCLUSIVE TRANSPORTE DO MATERIAL BETUMINOSO): Pintura de ligação para </t>
    </r>
    <r>
      <rPr>
        <b/>
        <sz val="10"/>
        <color indexed="8"/>
        <rFont val="Arial"/>
        <family val="2"/>
      </rPr>
      <t xml:space="preserve">REPERFILAMENTO </t>
    </r>
    <r>
      <rPr>
        <sz val="10"/>
        <color indexed="8"/>
        <rFont val="Arial"/>
        <family val="2"/>
      </rPr>
      <t>= Área a ser pavimentada em CBUQ, de acordo com o Projeto Básico = 4.003,43m².</t>
    </r>
  </si>
  <si>
    <r>
      <t xml:space="preserve">TRANSPORTE DE MATERIAL DE QUALQUER NATUREZA. DISTÂNCIA MÉDIA DE TRANSPORTE &gt;= 50,10 KM: Pintura de ligação para </t>
    </r>
    <r>
      <rPr>
        <b/>
        <sz val="10"/>
        <color indexed="8"/>
        <rFont val="Arial"/>
        <family val="2"/>
      </rPr>
      <t>ACABAMENTO</t>
    </r>
    <r>
      <rPr>
        <sz val="10"/>
        <color indexed="8"/>
        <rFont val="Arial"/>
        <family val="2"/>
      </rPr>
      <t xml:space="preserve"> com emulsão asfáltica RR-2C na taxa de 0,0005 T/m². Transporte = Área da Pavimentação em CBU x 0,0005 T/m² x DMT = 4.003,43m² x 0,0005T/m² x 281km = 562,48Txkm.</t>
    </r>
  </si>
  <si>
    <r>
      <t>EXECUÇÃO E APLICAÇÃO DE CONCRETO BETUMINOSO USINADO A QUENTE (CBUQ), MASSA COMERCIAL, INCLUINDO FORNECIMENTO E TRANSPORTE DOS AGREGADOS E MATERIAL BETUMINOSO, EXCLUSIVE TRANSPORTE DA MASSA ASFÁLTICA ATÉ A PISTA: Espessura total de</t>
    </r>
    <r>
      <rPr>
        <b/>
        <sz val="10"/>
        <color indexed="8"/>
        <rFont val="Arial"/>
        <family val="2"/>
      </rPr>
      <t xml:space="preserve"> 5cm</t>
    </r>
    <r>
      <rPr>
        <sz val="10"/>
        <color indexed="8"/>
        <rFont val="Arial"/>
        <family val="2"/>
      </rPr>
      <t xml:space="preserve"> sendo de 3cm de reperfilamento mais 2cm de acabamento. Volume = Área a ser pavimentada x 0,05m = 4.003,43m² x 0,05m = 200,17m³.</t>
    </r>
  </si>
  <si>
    <t>TRANSPORTE DE CONCRETO BETUMINOSO USINADO A QUENTE. DISTÂNCIA MÉDIA DE TRANSPORTE DE 20,10 A 25,00KM (VOLUME COMPACTADO): Transporte = Volume compactado x DMT = 200,17m³ x 23,90km = 4.784,06 m³xkm.</t>
  </si>
  <si>
    <t>SARJETA DE CONCRETO URBANO (SCU), TIPO 1, COM FCK 15 MPA, LARGURA DE 50CM COM INCLINAÇÃO DE 3%, ESP. 7CM, PADRÃO DER-MG, EXCLUSIVE MEIO-FIO, INCLUSIVE ESCAVAÇÃO, APILAOMENTO E TRANSPORTE COM RETIRADA DO MATERIAL ESCAVADO (EM CAÇAMBA): Comprimento = 361,86 + 829,61 + 274,93 = 1.466,40m.</t>
  </si>
  <si>
    <t>LINHAS DE RESINA ACRILICA DE 0,6MM DE ESPESSURA E LARGURA=0,10M (EXECUÇÃO,INCLUINDO PRÉ-MARCAÇÃO, FORNECIMENTO E TRANSPORTE DE TODOS OS MATERIAIS): Projeto da Sinalização = 2 x (174,35 + 357,90 + 128,35)m = 2 x 660,60m = 1.321,20m.</t>
  </si>
  <si>
    <r>
      <t xml:space="preserve">TRANSPORTE DE MATERIAL DE QUALQUER NATUREZA. DISTÂNCIA MÉDIA DE TRANSPORTE &gt;= 50,10 KM: Pintura de ligação para </t>
    </r>
    <r>
      <rPr>
        <b/>
        <sz val="10"/>
        <color indexed="8"/>
        <rFont val="Arial"/>
        <family val="2"/>
      </rPr>
      <t>REPERFILAMENTO</t>
    </r>
    <r>
      <rPr>
        <sz val="10"/>
        <color indexed="8"/>
        <rFont val="Arial"/>
        <family val="2"/>
      </rPr>
      <t xml:space="preserve"> com emulsão asfáltica RR-2C com taxa de aplicação de 0,0005 T/m². Transporte = Área da Pavimentação em CBU x 0,0005 T/m² x DMT = 4.003,43m² x 0,0005T/m² x 281km = 562,48Txkm.</t>
    </r>
  </si>
  <si>
    <r>
      <t xml:space="preserve">PINTURA DE LIGAÇÃO (EXECUÇÃO E FORNECIMENTO DO MATERIAL BETUMINOSO, EXCLUSIVE TRANSPORTE DO MATERIAL BETUMINOSO): Pintura de ligação para </t>
    </r>
    <r>
      <rPr>
        <b/>
        <sz val="10"/>
        <color indexed="8"/>
        <rFont val="Arial"/>
        <family val="2"/>
      </rPr>
      <t>ACABAMENTO</t>
    </r>
    <r>
      <rPr>
        <sz val="10"/>
        <color indexed="8"/>
        <rFont val="Arial"/>
        <family val="2"/>
      </rPr>
      <t xml:space="preserve"> = Área a ser pavimentada em CBUQ, de acordo com o Projeto Básico = 953,84 + 2.394,47 + 655,12 = 4.003,43m².</t>
    </r>
  </si>
  <si>
    <t xml:space="preserve"> LIMPEZA PRÉVIA = Área da Intervenção = Sarjetas + CBUQ = 733,21m² + 4.003,43m² = 4.736,64m².</t>
  </si>
  <si>
    <t>Pintura de ligação para REPERFILAMENTO com emulsão asfáltica RR-2C com taxa de aplicação de 0,0005 T/m². Transporte = Área da Pavimentação em CBU x 0,0005 T/m² x DMT = 4.003,43m² x 0,0005T/m² x 281km = 562,48Txkm.</t>
  </si>
  <si>
    <t>Pintura de ligação para REPERFILAMENTO = Área a ser pavimentada em CBUQ, de acordo com o Projeto Básico = 4.003,43m².</t>
  </si>
  <si>
    <t>Pintura de ligação para ACABAMENTO com emulsão asfáltica RR-2C na taxa de 0,0005 T/m². Transporte = Área da Pavimentação em CBU x 0,0005 T/m² x DMT = 4.003,43m² x 0,0005T/m² x 281km = 562,48Txkm.</t>
  </si>
  <si>
    <t>Pintura de ligação para ACABAMENTO = Área a ser pavimentada em CBUQ, de acordo com o Projeto Básico = 953,84 + 2.394,47 + 655,12 = 4.003,43m².</t>
  </si>
  <si>
    <t>Espessura total de 5cm sendo de 3cm de reperfilamento mais 2cm de acabamento. Volume = Área a ser pavimentada x 0,05m = 4.003,43m² x 0,05m = 200,17m³.</t>
  </si>
  <si>
    <t>Transporte = Volume compactado x DMT = 200,17m³ x 23,90km = 4.784,06 m³xkm.</t>
  </si>
  <si>
    <t>DEMOLIÇÃO MANUAL DE ALVENARIA POLIÉDRICA, INCLUSIVE AFASTAMENTO: Área das Sarjetas = 180,93 + 414,81 + 137,47 = 733,21m².</t>
  </si>
  <si>
    <t>Área das Sarjetas = 180,93 + 414,81 + 137,47 = 733,21m².</t>
  </si>
  <si>
    <t>Comprimento = 361,86 + 829,61 + 274,93 = 1.466,40m.</t>
  </si>
  <si>
    <t>Projeto da Sinalização = 2 x (174,35 + 357,90 + 128,35)m = 2 x 660,60m = 1.321,20m.</t>
  </si>
  <si>
    <t>Diâmetro da Placa = 0,50m. Área da Placa = 0,196m². Área = 14 placas x 0,196m²/placa = 2,74m².</t>
  </si>
  <si>
    <t>TOTAL GERAL DA ETAPA 03:</t>
  </si>
  <si>
    <t>TOTAL GERAL DA OBRA - ETAPA 01 , ETAPA 02 E ETAPA 03: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</si>
</sst>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0.000%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[$-416]dddd\,\ d&quot; de &quot;mmmm&quot; de &quot;yyyy"/>
    <numFmt numFmtId="172" formatCode="_-[$R$-416]\ * #,##0.00_-;\-[$R$-416]\ * #,##0.00_-;_-[$R$-416]\ 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/>
      <right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justify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6" fillId="0" borderId="19" xfId="0" applyNumberFormat="1" applyFont="1" applyBorder="1" applyAlignment="1">
      <alignment horizontal="center" vertical="center" wrapText="1"/>
    </xf>
    <xf numFmtId="2" fontId="6" fillId="0" borderId="19" xfId="60" applyNumberFormat="1" applyFont="1" applyFill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2" fontId="6" fillId="0" borderId="20" xfId="60" applyNumberFormat="1" applyFont="1" applyFill="1" applyBorder="1" applyAlignment="1">
      <alignment horizontal="center" vertical="center" wrapText="1"/>
    </xf>
    <xf numFmtId="44" fontId="48" fillId="0" borderId="20" xfId="44" applyFont="1" applyBorder="1" applyAlignment="1">
      <alignment horizontal="center" vertical="center" wrapText="1"/>
    </xf>
    <xf numFmtId="44" fontId="48" fillId="0" borderId="21" xfId="44" applyFont="1" applyBorder="1" applyAlignment="1">
      <alignment horizontal="right" vertical="center" wrapText="1"/>
    </xf>
    <xf numFmtId="0" fontId="49" fillId="0" borderId="17" xfId="0" applyFont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44" fontId="2" fillId="33" borderId="23" xfId="44" applyFont="1" applyFill="1" applyBorder="1" applyAlignment="1">
      <alignment horizontal="center" vertical="top" wrapText="1"/>
    </xf>
    <xf numFmtId="44" fontId="2" fillId="33" borderId="24" xfId="44" applyFont="1" applyFill="1" applyBorder="1" applyAlignment="1">
      <alignment horizontal="right" vertical="center" wrapText="1"/>
    </xf>
    <xf numFmtId="44" fontId="6" fillId="0" borderId="20" xfId="44" applyFont="1" applyFill="1" applyBorder="1" applyAlignment="1">
      <alignment horizontal="center" vertical="center" wrapText="1"/>
    </xf>
    <xf numFmtId="44" fontId="6" fillId="0" borderId="19" xfId="44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top"/>
    </xf>
    <xf numFmtId="0" fontId="48" fillId="0" borderId="17" xfId="0" applyFont="1" applyBorder="1" applyAlignment="1">
      <alignment horizontal="left" vertical="top"/>
    </xf>
    <xf numFmtId="4" fontId="6" fillId="0" borderId="25" xfId="0" applyNumberFormat="1" applyFont="1" applyBorder="1" applyAlignment="1">
      <alignment horizontal="center" vertical="center" wrapText="1"/>
    </xf>
    <xf numFmtId="2" fontId="6" fillId="0" borderId="25" xfId="60" applyNumberFormat="1" applyFont="1" applyFill="1" applyBorder="1" applyAlignment="1">
      <alignment horizontal="center" vertical="center" wrapText="1"/>
    </xf>
    <xf numFmtId="44" fontId="6" fillId="0" borderId="25" xfId="44" applyFont="1" applyFill="1" applyBorder="1" applyAlignment="1">
      <alignment horizontal="center" vertical="center" wrapText="1"/>
    </xf>
    <xf numFmtId="44" fontId="49" fillId="33" borderId="24" xfId="0" applyNumberFormat="1" applyFont="1" applyFill="1" applyBorder="1" applyAlignment="1">
      <alignment horizontal="left" vertical="center"/>
    </xf>
    <xf numFmtId="4" fontId="6" fillId="0" borderId="26" xfId="0" applyNumberFormat="1" applyFont="1" applyBorder="1" applyAlignment="1">
      <alignment horizontal="center" vertical="center" wrapText="1"/>
    </xf>
    <xf numFmtId="2" fontId="6" fillId="0" borderId="26" xfId="60" applyNumberFormat="1" applyFont="1" applyFill="1" applyBorder="1" applyAlignment="1">
      <alignment horizontal="center" vertical="center" wrapText="1"/>
    </xf>
    <xf numFmtId="44" fontId="6" fillId="0" borderId="26" xfId="44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2" fontId="5" fillId="33" borderId="22" xfId="60" applyNumberFormat="1" applyFont="1" applyFill="1" applyBorder="1" applyAlignment="1">
      <alignment horizontal="center" vertical="center" wrapText="1"/>
    </xf>
    <xf numFmtId="44" fontId="5" fillId="33" borderId="22" xfId="44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4" fontId="49" fillId="33" borderId="23" xfId="44" applyFont="1" applyFill="1" applyBorder="1" applyAlignment="1">
      <alignment horizontal="center" vertical="center" wrapText="1"/>
    </xf>
    <xf numFmtId="44" fontId="49" fillId="33" borderId="24" xfId="44" applyFont="1" applyFill="1" applyBorder="1" applyAlignment="1">
      <alignment horizontal="right" vertical="center" wrapText="1"/>
    </xf>
    <xf numFmtId="0" fontId="0" fillId="0" borderId="28" xfId="0" applyBorder="1" applyAlignment="1">
      <alignment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9" fontId="7" fillId="0" borderId="30" xfId="48" applyFont="1" applyBorder="1" applyAlignment="1">
      <alignment horizontal="center" vertical="center"/>
    </xf>
    <xf numFmtId="9" fontId="2" fillId="35" borderId="30" xfId="48" applyFont="1" applyFill="1" applyBorder="1" applyAlignment="1">
      <alignment horizontal="center" vertical="center"/>
    </xf>
    <xf numFmtId="44" fontId="7" fillId="0" borderId="30" xfId="44" applyFont="1" applyBorder="1" applyAlignment="1">
      <alignment horizontal="center" vertical="center"/>
    </xf>
    <xf numFmtId="44" fontId="2" fillId="35" borderId="30" xfId="44" applyFont="1" applyFill="1" applyBorder="1" applyAlignment="1">
      <alignment vertical="center"/>
    </xf>
    <xf numFmtId="10" fontId="2" fillId="36" borderId="30" xfId="48" applyNumberFormat="1" applyFont="1" applyFill="1" applyBorder="1" applyAlignment="1">
      <alignment horizontal="center" vertical="center"/>
    </xf>
    <xf numFmtId="9" fontId="2" fillId="34" borderId="30" xfId="0" applyNumberFormat="1" applyFont="1" applyFill="1" applyBorder="1" applyAlignment="1">
      <alignment horizontal="center" vertical="center"/>
    </xf>
    <xf numFmtId="44" fontId="2" fillId="34" borderId="30" xfId="0" applyNumberFormat="1" applyFont="1" applyFill="1" applyBorder="1" applyAlignment="1">
      <alignment horizontal="center" vertical="center"/>
    </xf>
    <xf numFmtId="44" fontId="2" fillId="34" borderId="30" xfId="0" applyNumberFormat="1" applyFont="1" applyFill="1" applyBorder="1" applyAlignment="1">
      <alignment vertical="center"/>
    </xf>
    <xf numFmtId="0" fontId="50" fillId="0" borderId="18" xfId="0" applyFont="1" applyBorder="1" applyAlignment="1">
      <alignment horizontal="justify"/>
    </xf>
    <xf numFmtId="0" fontId="48" fillId="0" borderId="15" xfId="0" applyFont="1" applyBorder="1" applyAlignment="1">
      <alignment horizontal="left" vertical="center" wrapText="1"/>
    </xf>
    <xf numFmtId="0" fontId="49" fillId="33" borderId="23" xfId="0" applyFont="1" applyFill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48" fillId="0" borderId="33" xfId="0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8" fillId="0" borderId="34" xfId="0" applyFont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44" fontId="48" fillId="0" borderId="25" xfId="44" applyFont="1" applyBorder="1" applyAlignment="1">
      <alignment horizontal="center" vertical="center" wrapText="1"/>
    </xf>
    <xf numFmtId="7" fontId="6" fillId="0" borderId="19" xfId="44" applyNumberFormat="1" applyFont="1" applyFill="1" applyBorder="1" applyAlignment="1">
      <alignment horizontal="center" vertical="center" wrapText="1"/>
    </xf>
    <xf numFmtId="44" fontId="48" fillId="0" borderId="35" xfId="44" applyFont="1" applyBorder="1" applyAlignment="1">
      <alignment horizontal="right" vertical="center" wrapText="1"/>
    </xf>
    <xf numFmtId="0" fontId="49" fillId="0" borderId="36" xfId="0" applyFont="1" applyBorder="1" applyAlignment="1">
      <alignment horizontal="left" vertical="top"/>
    </xf>
    <xf numFmtId="0" fontId="48" fillId="0" borderId="36" xfId="0" applyFont="1" applyBorder="1" applyAlignment="1">
      <alignment horizontal="left" vertical="top"/>
    </xf>
    <xf numFmtId="0" fontId="48" fillId="0" borderId="30" xfId="0" applyFont="1" applyBorder="1" applyAlignment="1">
      <alignment horizontal="left" vertical="top"/>
    </xf>
    <xf numFmtId="44" fontId="0" fillId="0" borderId="10" xfId="0" applyNumberForma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justify"/>
    </xf>
    <xf numFmtId="44" fontId="48" fillId="0" borderId="26" xfId="44" applyFont="1" applyBorder="1" applyAlignment="1">
      <alignment horizontal="center" vertical="center" wrapText="1"/>
    </xf>
    <xf numFmtId="44" fontId="48" fillId="0" borderId="37" xfId="44" applyFont="1" applyBorder="1" applyAlignment="1">
      <alignment horizontal="right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top"/>
    </xf>
    <xf numFmtId="0" fontId="49" fillId="0" borderId="17" xfId="0" applyFont="1" applyBorder="1" applyAlignment="1">
      <alignment horizontal="left" vertical="top"/>
    </xf>
    <xf numFmtId="0" fontId="46" fillId="0" borderId="18" xfId="0" applyFont="1" applyBorder="1" applyAlignment="1">
      <alignment horizontal="center"/>
    </xf>
    <xf numFmtId="0" fontId="5" fillId="33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top"/>
    </xf>
    <xf numFmtId="0" fontId="49" fillId="0" borderId="42" xfId="0" applyFont="1" applyBorder="1" applyAlignment="1">
      <alignment horizontal="left" vertical="top"/>
    </xf>
    <xf numFmtId="44" fontId="0" fillId="0" borderId="0" xfId="0" applyNumberFormat="1" applyAlignment="1">
      <alignment/>
    </xf>
    <xf numFmtId="0" fontId="2" fillId="33" borderId="23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8" fillId="0" borderId="12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47" fillId="0" borderId="0" xfId="0" applyFont="1" applyAlignment="1">
      <alignment horizontal="justify"/>
    </xf>
    <xf numFmtId="0" fontId="2" fillId="33" borderId="32" xfId="0" applyFont="1" applyFill="1" applyBorder="1" applyAlignment="1">
      <alignment horizontal="left" vertical="center" wrapText="1"/>
    </xf>
    <xf numFmtId="0" fontId="48" fillId="0" borderId="33" xfId="0" applyFont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48" fillId="0" borderId="33" xfId="0" applyFont="1" applyBorder="1" applyAlignment="1">
      <alignment horizontal="left" vertical="center" wrapText="1"/>
    </xf>
    <xf numFmtId="0" fontId="48" fillId="0" borderId="48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left" vertical="top"/>
    </xf>
    <xf numFmtId="0" fontId="49" fillId="0" borderId="44" xfId="0" applyFont="1" applyBorder="1" applyAlignment="1">
      <alignment horizontal="left" vertical="top"/>
    </xf>
    <xf numFmtId="0" fontId="49" fillId="0" borderId="45" xfId="0" applyFont="1" applyBorder="1" applyAlignment="1">
      <alignment horizontal="left" vertical="top"/>
    </xf>
    <xf numFmtId="0" fontId="50" fillId="0" borderId="11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49" fillId="0" borderId="32" xfId="0" applyFont="1" applyBorder="1" applyAlignment="1">
      <alignment horizontal="justify" vertical="center" wrapText="1"/>
    </xf>
    <xf numFmtId="0" fontId="49" fillId="0" borderId="49" xfId="0" applyFont="1" applyBorder="1" applyAlignment="1">
      <alignment horizontal="justify" vertical="center" wrapText="1"/>
    </xf>
    <xf numFmtId="0" fontId="49" fillId="0" borderId="50" xfId="0" applyFont="1" applyBorder="1" applyAlignment="1">
      <alignment horizontal="justify" vertical="center" wrapText="1"/>
    </xf>
    <xf numFmtId="0" fontId="49" fillId="0" borderId="32" xfId="0" applyFont="1" applyBorder="1" applyAlignment="1">
      <alignment horizontal="left" vertical="center" wrapText="1"/>
    </xf>
    <xf numFmtId="0" fontId="49" fillId="0" borderId="49" xfId="0" applyFont="1" applyBorder="1" applyAlignment="1">
      <alignment horizontal="left" vertical="center" wrapText="1"/>
    </xf>
    <xf numFmtId="0" fontId="49" fillId="0" borderId="50" xfId="0" applyFont="1" applyBorder="1" applyAlignment="1">
      <alignment horizontal="left" vertical="center" wrapText="1"/>
    </xf>
    <xf numFmtId="0" fontId="49" fillId="33" borderId="32" xfId="0" applyFont="1" applyFill="1" applyBorder="1" applyAlignment="1">
      <alignment horizontal="justify" vertical="center" wrapText="1"/>
    </xf>
    <xf numFmtId="0" fontId="49" fillId="33" borderId="49" xfId="0" applyFont="1" applyFill="1" applyBorder="1" applyAlignment="1">
      <alignment horizontal="justify" vertical="center" wrapText="1"/>
    </xf>
    <xf numFmtId="0" fontId="49" fillId="33" borderId="50" xfId="0" applyFont="1" applyFill="1" applyBorder="1" applyAlignment="1">
      <alignment horizontal="justify" vertical="center" wrapText="1"/>
    </xf>
    <xf numFmtId="0" fontId="49" fillId="0" borderId="51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top" wrapText="1"/>
    </xf>
    <xf numFmtId="0" fontId="49" fillId="0" borderId="29" xfId="0" applyFont="1" applyBorder="1" applyAlignment="1">
      <alignment horizontal="center" vertical="top" wrapText="1"/>
    </xf>
    <xf numFmtId="0" fontId="49" fillId="0" borderId="5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2" fillId="37" borderId="18" xfId="0" applyFont="1" applyFill="1" applyBorder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0" fontId="52" fillId="37" borderId="17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3" fillId="38" borderId="44" xfId="0" applyFont="1" applyFill="1" applyBorder="1" applyAlignment="1">
      <alignment horizontal="center" vertical="center" wrapText="1"/>
    </xf>
    <xf numFmtId="0" fontId="53" fillId="38" borderId="36" xfId="0" applyFont="1" applyFill="1" applyBorder="1" applyAlignment="1">
      <alignment horizontal="center" vertical="center" wrapText="1"/>
    </xf>
    <xf numFmtId="0" fontId="53" fillId="33" borderId="51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8" borderId="51" xfId="0" applyFont="1" applyFill="1" applyBorder="1" applyAlignment="1">
      <alignment horizontal="center" vertical="center" wrapText="1"/>
    </xf>
    <xf numFmtId="0" fontId="53" fillId="38" borderId="29" xfId="0" applyFont="1" applyFill="1" applyBorder="1" applyAlignment="1">
      <alignment horizontal="center" vertical="center" wrapText="1"/>
    </xf>
    <xf numFmtId="10" fontId="53" fillId="33" borderId="51" xfId="48" applyNumberFormat="1" applyFont="1" applyFill="1" applyBorder="1" applyAlignment="1">
      <alignment horizontal="center" vertical="center" wrapText="1"/>
    </xf>
    <xf numFmtId="10" fontId="53" fillId="33" borderId="29" xfId="48" applyNumberFormat="1" applyFont="1" applyFill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2" fontId="6" fillId="0" borderId="33" xfId="60" applyNumberFormat="1" applyFont="1" applyFill="1" applyBorder="1" applyAlignment="1">
      <alignment horizontal="center" vertical="center" wrapText="1"/>
    </xf>
    <xf numFmtId="2" fontId="6" fillId="0" borderId="53" xfId="60" applyNumberFormat="1" applyFont="1" applyFill="1" applyBorder="1" applyAlignment="1">
      <alignment horizontal="center" vertical="center" wrapText="1"/>
    </xf>
    <xf numFmtId="2" fontId="6" fillId="0" borderId="54" xfId="60" applyNumberFormat="1" applyFont="1" applyFill="1" applyBorder="1" applyAlignment="1">
      <alignment horizontal="center" vertical="center" wrapText="1"/>
    </xf>
    <xf numFmtId="2" fontId="6" fillId="0" borderId="34" xfId="60" applyNumberFormat="1" applyFont="1" applyFill="1" applyBorder="1" applyAlignment="1">
      <alignment horizontal="center" vertical="center" wrapText="1"/>
    </xf>
    <xf numFmtId="2" fontId="6" fillId="0" borderId="55" xfId="60" applyNumberFormat="1" applyFont="1" applyFill="1" applyBorder="1" applyAlignment="1">
      <alignment horizontal="center" vertical="center" wrapText="1"/>
    </xf>
    <xf numFmtId="2" fontId="6" fillId="0" borderId="56" xfId="60" applyNumberFormat="1" applyFont="1" applyFill="1" applyBorder="1" applyAlignment="1">
      <alignment horizontal="center" vertical="center" wrapText="1"/>
    </xf>
    <xf numFmtId="2" fontId="5" fillId="33" borderId="23" xfId="60" applyNumberFormat="1" applyFont="1" applyFill="1" applyBorder="1" applyAlignment="1">
      <alignment horizontal="center" vertical="center" wrapText="1"/>
    </xf>
    <xf numFmtId="2" fontId="5" fillId="33" borderId="49" xfId="60" applyNumberFormat="1" applyFont="1" applyFill="1" applyBorder="1" applyAlignment="1">
      <alignment horizontal="center" vertical="center" wrapText="1"/>
    </xf>
    <xf numFmtId="2" fontId="5" fillId="33" borderId="50" xfId="60" applyNumberFormat="1" applyFont="1" applyFill="1" applyBorder="1" applyAlignment="1">
      <alignment horizontal="center" vertical="center" wrapText="1"/>
    </xf>
    <xf numFmtId="2" fontId="6" fillId="0" borderId="31" xfId="60" applyNumberFormat="1" applyFont="1" applyFill="1" applyBorder="1" applyAlignment="1">
      <alignment horizontal="center" vertical="center" wrapText="1"/>
    </xf>
    <xf numFmtId="2" fontId="6" fillId="0" borderId="27" xfId="60" applyNumberFormat="1" applyFont="1" applyFill="1" applyBorder="1" applyAlignment="1">
      <alignment horizontal="center" vertical="center" wrapText="1"/>
    </xf>
    <xf numFmtId="2" fontId="6" fillId="0" borderId="57" xfId="6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57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49" fillId="33" borderId="32" xfId="0" applyFont="1" applyFill="1" applyBorder="1" applyAlignment="1">
      <alignment horizontal="center" vertical="center"/>
    </xf>
    <xf numFmtId="0" fontId="49" fillId="33" borderId="49" xfId="0" applyFont="1" applyFill="1" applyBorder="1" applyAlignment="1">
      <alignment horizontal="center" vertical="center"/>
    </xf>
    <xf numFmtId="0" fontId="49" fillId="33" borderId="50" xfId="0" applyFont="1" applyFill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top" wrapText="1"/>
    </xf>
    <xf numFmtId="0" fontId="2" fillId="33" borderId="49" xfId="0" applyFont="1" applyFill="1" applyBorder="1" applyAlignment="1">
      <alignment horizontal="center" vertical="top" wrapText="1"/>
    </xf>
    <xf numFmtId="0" fontId="2" fillId="33" borderId="50" xfId="0" applyFont="1" applyFill="1" applyBorder="1" applyAlignment="1">
      <alignment horizontal="center" vertical="top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vertical="center" wrapText="1"/>
    </xf>
    <xf numFmtId="4" fontId="6" fillId="0" borderId="54" xfId="0" applyNumberFormat="1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52" fillId="37" borderId="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left" vertical="center"/>
    </xf>
    <xf numFmtId="0" fontId="49" fillId="33" borderId="49" xfId="0" applyFont="1" applyFill="1" applyBorder="1" applyAlignment="1">
      <alignment horizontal="left" vertical="center"/>
    </xf>
    <xf numFmtId="0" fontId="49" fillId="33" borderId="50" xfId="0" applyFont="1" applyFill="1" applyBorder="1" applyAlignment="1">
      <alignment horizontal="left" vertical="center"/>
    </xf>
    <xf numFmtId="0" fontId="4" fillId="0" borderId="43" xfId="0" applyFont="1" applyBorder="1" applyAlignment="1">
      <alignment horizontal="center" vertical="top" wrapText="1"/>
    </xf>
    <xf numFmtId="0" fontId="51" fillId="0" borderId="44" xfId="0" applyFont="1" applyBorder="1" applyAlignment="1">
      <alignment horizontal="center" vertical="top"/>
    </xf>
    <xf numFmtId="0" fontId="51" fillId="0" borderId="45" xfId="0" applyFont="1" applyBorder="1" applyAlignment="1">
      <alignment horizontal="center" vertical="top"/>
    </xf>
    <xf numFmtId="0" fontId="52" fillId="39" borderId="18" xfId="0" applyFont="1" applyFill="1" applyBorder="1" applyAlignment="1">
      <alignment horizontal="center" vertical="center"/>
    </xf>
    <xf numFmtId="0" fontId="52" fillId="39" borderId="0" xfId="0" applyFont="1" applyFill="1" applyBorder="1" applyAlignment="1">
      <alignment horizontal="center" vertical="center"/>
    </xf>
    <xf numFmtId="0" fontId="52" fillId="39" borderId="17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justify" vertical="top" wrapText="1"/>
    </xf>
    <xf numFmtId="0" fontId="2" fillId="0" borderId="49" xfId="0" applyFont="1" applyBorder="1" applyAlignment="1">
      <alignment horizontal="justify" vertical="top" wrapText="1"/>
    </xf>
    <xf numFmtId="0" fontId="2" fillId="0" borderId="50" xfId="0" applyFont="1" applyBorder="1" applyAlignment="1">
      <alignment horizontal="justify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34" borderId="32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9" fontId="7" fillId="0" borderId="32" xfId="48" applyFont="1" applyBorder="1" applyAlignment="1">
      <alignment horizontal="center" vertical="center"/>
    </xf>
    <xf numFmtId="9" fontId="7" fillId="0" borderId="50" xfId="48" applyFont="1" applyBorder="1" applyAlignment="1">
      <alignment horizontal="center" vertical="center"/>
    </xf>
    <xf numFmtId="44" fontId="7" fillId="0" borderId="32" xfId="44" applyFont="1" applyBorder="1" applyAlignment="1">
      <alignment horizontal="center" vertical="center"/>
    </xf>
    <xf numFmtId="44" fontId="7" fillId="0" borderId="50" xfId="44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45" fillId="0" borderId="18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2" fillId="34" borderId="59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10" fontId="2" fillId="36" borderId="32" xfId="48" applyNumberFormat="1" applyFont="1" applyFill="1" applyBorder="1" applyAlignment="1">
      <alignment horizontal="center" vertical="center"/>
    </xf>
    <xf numFmtId="10" fontId="2" fillId="36" borderId="50" xfId="48" applyNumberFormat="1" applyFont="1" applyFill="1" applyBorder="1" applyAlignment="1">
      <alignment horizontal="center" vertical="center"/>
    </xf>
    <xf numFmtId="44" fontId="2" fillId="34" borderId="32" xfId="0" applyNumberFormat="1" applyFont="1" applyFill="1" applyBorder="1" applyAlignment="1">
      <alignment horizontal="center" vertical="center"/>
    </xf>
    <xf numFmtId="0" fontId="48" fillId="0" borderId="18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7" xfId="0" applyFont="1" applyBorder="1" applyAlignment="1">
      <alignment horizontal="left"/>
    </xf>
    <xf numFmtId="0" fontId="54" fillId="0" borderId="42" xfId="0" applyFont="1" applyBorder="1" applyAlignment="1">
      <alignment horizontal="left"/>
    </xf>
    <xf numFmtId="0" fontId="54" fillId="0" borderId="36" xfId="0" applyFont="1" applyBorder="1" applyAlignment="1">
      <alignment horizontal="left"/>
    </xf>
    <xf numFmtId="0" fontId="54" fillId="0" borderId="30" xfId="0" applyFont="1" applyBorder="1" applyAlignment="1">
      <alignment horizontal="left"/>
    </xf>
    <xf numFmtId="0" fontId="45" fillId="0" borderId="42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18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5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1</xdr:col>
      <xdr:colOff>314325</xdr:colOff>
      <xdr:row>1</xdr:row>
      <xdr:rowOff>733425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812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19050</xdr:rowOff>
    </xdr:from>
    <xdr:to>
      <xdr:col>1</xdr:col>
      <xdr:colOff>790575</xdr:colOff>
      <xdr:row>1</xdr:row>
      <xdr:rowOff>714375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190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590550</xdr:colOff>
      <xdr:row>42</xdr:row>
      <xdr:rowOff>180975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76950" cy="818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1</xdr:col>
      <xdr:colOff>314325</xdr:colOff>
      <xdr:row>1</xdr:row>
      <xdr:rowOff>733425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812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1</xdr:col>
      <xdr:colOff>323850</xdr:colOff>
      <xdr:row>1</xdr:row>
      <xdr:rowOff>733425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1</xdr:col>
      <xdr:colOff>314325</xdr:colOff>
      <xdr:row>1</xdr:row>
      <xdr:rowOff>733425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812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1</xdr:col>
      <xdr:colOff>323850</xdr:colOff>
      <xdr:row>1</xdr:row>
      <xdr:rowOff>733425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1</xdr:col>
      <xdr:colOff>314325</xdr:colOff>
      <xdr:row>1</xdr:row>
      <xdr:rowOff>733425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812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1</xdr:col>
      <xdr:colOff>323850</xdr:colOff>
      <xdr:row>1</xdr:row>
      <xdr:rowOff>733425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1</xdr:col>
      <xdr:colOff>314325</xdr:colOff>
      <xdr:row>1</xdr:row>
      <xdr:rowOff>733425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812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1</xdr:col>
      <xdr:colOff>323850</xdr:colOff>
      <xdr:row>1</xdr:row>
      <xdr:rowOff>733425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5" sqref="A5:B6"/>
    </sheetView>
  </sheetViews>
  <sheetFormatPr defaultColWidth="9.140625" defaultRowHeight="15"/>
  <cols>
    <col min="1" max="1" width="6.28125" style="0" customWidth="1"/>
    <col min="2" max="2" width="14.00390625" style="0" bestFit="1" customWidth="1"/>
    <col min="3" max="3" width="65.00390625" style="0" bestFit="1" customWidth="1"/>
    <col min="4" max="4" width="12.8515625" style="0" customWidth="1"/>
    <col min="5" max="5" width="10.140625" style="0" customWidth="1"/>
    <col min="6" max="6" width="13.7109375" style="0" customWidth="1"/>
    <col min="7" max="7" width="12.8515625" style="0" customWidth="1"/>
    <col min="8" max="8" width="16.421875" style="0" customWidth="1"/>
    <col min="9" max="9" width="14.28125" style="0" bestFit="1" customWidth="1"/>
  </cols>
  <sheetData>
    <row r="1" spans="1:9" ht="15.75" thickBot="1">
      <c r="A1" s="93"/>
      <c r="B1" s="94"/>
      <c r="C1" s="94"/>
      <c r="D1" s="94"/>
      <c r="E1" s="94"/>
      <c r="F1" s="94"/>
      <c r="G1" s="94"/>
      <c r="H1" s="95"/>
      <c r="I1" s="8"/>
    </row>
    <row r="2" spans="1:9" ht="60" customHeight="1">
      <c r="A2" s="142" t="s">
        <v>67</v>
      </c>
      <c r="B2" s="143"/>
      <c r="C2" s="144"/>
      <c r="D2" s="144"/>
      <c r="E2" s="144"/>
      <c r="F2" s="144"/>
      <c r="G2" s="144"/>
      <c r="H2" s="145"/>
      <c r="I2" s="2"/>
    </row>
    <row r="3" spans="1:9" ht="27" customHeight="1">
      <c r="A3" s="146" t="s">
        <v>100</v>
      </c>
      <c r="B3" s="147"/>
      <c r="C3" s="147"/>
      <c r="D3" s="147"/>
      <c r="E3" s="147"/>
      <c r="F3" s="147"/>
      <c r="G3" s="147"/>
      <c r="H3" s="148"/>
      <c r="I3" s="2"/>
    </row>
    <row r="4" spans="1:9" ht="5.25" customHeight="1" thickBot="1">
      <c r="A4" s="79"/>
      <c r="B4" s="101"/>
      <c r="C4" s="101"/>
      <c r="H4" s="11"/>
      <c r="I4" s="2"/>
    </row>
    <row r="5" spans="1:9" ht="14.25" customHeight="1">
      <c r="A5" s="149" t="s">
        <v>5</v>
      </c>
      <c r="B5" s="150"/>
      <c r="C5" s="153" t="s">
        <v>68</v>
      </c>
      <c r="D5" s="155" t="s">
        <v>69</v>
      </c>
      <c r="E5" s="157" t="s">
        <v>15</v>
      </c>
      <c r="F5" s="159">
        <v>0.2725</v>
      </c>
      <c r="G5" s="161" t="s">
        <v>177</v>
      </c>
      <c r="H5" s="162"/>
      <c r="I5" s="2"/>
    </row>
    <row r="6" spans="1:9" ht="12" customHeight="1" thickBot="1">
      <c r="A6" s="151"/>
      <c r="B6" s="152"/>
      <c r="C6" s="154"/>
      <c r="D6" s="156"/>
      <c r="E6" s="158"/>
      <c r="F6" s="160"/>
      <c r="G6" s="163"/>
      <c r="H6" s="164"/>
      <c r="I6" s="2"/>
    </row>
    <row r="7" spans="1:9" ht="26.25" customHeight="1" thickBot="1">
      <c r="A7" s="122" t="s">
        <v>81</v>
      </c>
      <c r="B7" s="123"/>
      <c r="C7" s="123"/>
      <c r="D7" s="123"/>
      <c r="E7" s="123"/>
      <c r="F7" s="123"/>
      <c r="G7" s="123"/>
      <c r="H7" s="124"/>
      <c r="I7" s="2"/>
    </row>
    <row r="8" spans="1:9" ht="26.25" customHeight="1" thickBot="1">
      <c r="A8" s="125" t="s">
        <v>82</v>
      </c>
      <c r="B8" s="126"/>
      <c r="C8" s="126"/>
      <c r="D8" s="126"/>
      <c r="E8" s="126"/>
      <c r="F8" s="126"/>
      <c r="G8" s="126"/>
      <c r="H8" s="127"/>
      <c r="I8" s="2"/>
    </row>
    <row r="9" spans="1:9" ht="28.5" customHeight="1" thickBot="1">
      <c r="A9" s="128" t="s">
        <v>76</v>
      </c>
      <c r="B9" s="129"/>
      <c r="C9" s="129"/>
      <c r="D9" s="129"/>
      <c r="E9" s="129"/>
      <c r="F9" s="129"/>
      <c r="G9" s="129"/>
      <c r="H9" s="130"/>
      <c r="I9" s="2"/>
    </row>
    <row r="10" spans="1:12" ht="14.25" customHeight="1">
      <c r="A10" s="131" t="s">
        <v>0</v>
      </c>
      <c r="B10" s="133" t="s">
        <v>30</v>
      </c>
      <c r="C10" s="135" t="s">
        <v>1</v>
      </c>
      <c r="D10" s="136"/>
      <c r="E10" s="139" t="s">
        <v>3</v>
      </c>
      <c r="F10" s="139" t="s">
        <v>91</v>
      </c>
      <c r="G10" s="139" t="s">
        <v>92</v>
      </c>
      <c r="H10" s="139" t="s">
        <v>93</v>
      </c>
      <c r="I10" s="2"/>
      <c r="L10" t="s">
        <v>40</v>
      </c>
    </row>
    <row r="11" spans="1:9" ht="24.75" customHeight="1" thickBot="1">
      <c r="A11" s="132"/>
      <c r="B11" s="134"/>
      <c r="C11" s="137"/>
      <c r="D11" s="138"/>
      <c r="E11" s="140"/>
      <c r="F11" s="140"/>
      <c r="G11" s="141"/>
      <c r="H11" s="141"/>
      <c r="I11" s="2"/>
    </row>
    <row r="12" spans="1:9" ht="28.5" customHeight="1" thickBot="1">
      <c r="A12" s="80">
        <v>5</v>
      </c>
      <c r="B12" s="76" t="s">
        <v>30</v>
      </c>
      <c r="C12" s="111" t="s">
        <v>31</v>
      </c>
      <c r="D12" s="112"/>
      <c r="E12" s="20"/>
      <c r="F12" s="100"/>
      <c r="G12" s="21"/>
      <c r="H12" s="22">
        <f>SUM(H13:H14)</f>
        <v>5866.46</v>
      </c>
      <c r="I12" s="2"/>
    </row>
    <row r="13" spans="1:9" ht="58.5" customHeight="1">
      <c r="A13" s="102" t="s">
        <v>36</v>
      </c>
      <c r="B13" s="103" t="s">
        <v>33</v>
      </c>
      <c r="C13" s="113" t="s">
        <v>66</v>
      </c>
      <c r="D13" s="114"/>
      <c r="E13" s="16" t="s">
        <v>94</v>
      </c>
      <c r="F13" s="16">
        <v>1</v>
      </c>
      <c r="G13" s="17">
        <v>5866.46</v>
      </c>
      <c r="H13" s="18">
        <f>ROUND(F13*G13,2)</f>
        <v>5866.46</v>
      </c>
      <c r="I13" s="71"/>
    </row>
    <row r="14" spans="1:9" ht="33" customHeight="1" thickBot="1">
      <c r="A14" s="104"/>
      <c r="B14" s="103"/>
      <c r="C14" s="115"/>
      <c r="D14" s="116"/>
      <c r="E14" s="16"/>
      <c r="F14" s="66"/>
      <c r="G14" s="17"/>
      <c r="H14" s="18"/>
      <c r="I14" s="71"/>
    </row>
    <row r="15" spans="1:9" ht="22.5" customHeight="1">
      <c r="A15" s="117" t="s">
        <v>106</v>
      </c>
      <c r="B15" s="118"/>
      <c r="C15" s="118"/>
      <c r="D15" s="118"/>
      <c r="E15" s="118"/>
      <c r="F15" s="118"/>
      <c r="G15" s="118"/>
      <c r="H15" s="119"/>
      <c r="I15" s="2"/>
    </row>
    <row r="16" spans="1:9" ht="22.5" customHeight="1">
      <c r="A16" s="86"/>
      <c r="B16" s="105"/>
      <c r="C16" s="105"/>
      <c r="D16" s="105"/>
      <c r="E16" s="105"/>
      <c r="F16" s="105"/>
      <c r="G16" s="105"/>
      <c r="H16" s="78"/>
      <c r="I16" s="2"/>
    </row>
    <row r="17" spans="1:9" ht="22.5" customHeight="1">
      <c r="A17" s="86"/>
      <c r="B17" s="105"/>
      <c r="C17" s="105"/>
      <c r="D17" s="105"/>
      <c r="E17" s="105"/>
      <c r="F17" s="105"/>
      <c r="G17" s="105"/>
      <c r="H17" s="78"/>
      <c r="I17" s="2"/>
    </row>
    <row r="18" spans="1:9" ht="22.5" customHeight="1">
      <c r="A18" s="86"/>
      <c r="B18" s="105"/>
      <c r="C18" s="105"/>
      <c r="D18" s="105"/>
      <c r="E18" s="105"/>
      <c r="F18" s="105"/>
      <c r="G18" s="105"/>
      <c r="H18" s="78"/>
      <c r="I18" s="2"/>
    </row>
    <row r="19" spans="1:9" ht="22.5" customHeight="1">
      <c r="A19" s="86"/>
      <c r="B19" s="105"/>
      <c r="C19" s="105"/>
      <c r="D19" s="105"/>
      <c r="E19" s="105"/>
      <c r="F19" s="105"/>
      <c r="G19" s="105"/>
      <c r="H19" s="78"/>
      <c r="I19" s="2"/>
    </row>
    <row r="20" spans="1:9" ht="22.5" customHeight="1">
      <c r="A20" s="86"/>
      <c r="B20" s="105"/>
      <c r="C20" s="105"/>
      <c r="D20" s="105"/>
      <c r="E20" s="105"/>
      <c r="F20" s="105"/>
      <c r="G20" s="105"/>
      <c r="H20" s="78"/>
      <c r="I20" s="2"/>
    </row>
    <row r="21" spans="1:9" ht="22.5" customHeight="1">
      <c r="A21" s="86"/>
      <c r="B21" s="105"/>
      <c r="C21" s="105"/>
      <c r="D21" s="105"/>
      <c r="E21" s="105"/>
      <c r="F21" s="105"/>
      <c r="G21" s="105"/>
      <c r="H21" s="78"/>
      <c r="I21" s="2"/>
    </row>
    <row r="22" spans="1:9" ht="22.5" customHeight="1">
      <c r="A22" s="86"/>
      <c r="B22" s="105"/>
      <c r="C22" s="105"/>
      <c r="D22" s="105"/>
      <c r="E22" s="105"/>
      <c r="F22" s="105"/>
      <c r="G22" s="105"/>
      <c r="H22" s="78"/>
      <c r="I22" s="2"/>
    </row>
    <row r="23" spans="1:9" ht="22.5" customHeight="1">
      <c r="A23" s="86"/>
      <c r="B23" s="105"/>
      <c r="C23" s="105"/>
      <c r="D23" s="105"/>
      <c r="E23" s="105"/>
      <c r="F23" s="105"/>
      <c r="G23" s="105"/>
      <c r="H23" s="78"/>
      <c r="I23" s="2"/>
    </row>
    <row r="24" spans="1:9" ht="18" customHeight="1">
      <c r="A24" s="87"/>
      <c r="B24" s="106"/>
      <c r="C24" s="106"/>
      <c r="D24" s="106"/>
      <c r="E24" s="106"/>
      <c r="F24" s="106"/>
      <c r="G24" s="106"/>
      <c r="H24" s="26"/>
      <c r="I24" s="2"/>
    </row>
    <row r="25" spans="1:9" ht="21.75" customHeight="1" thickBot="1">
      <c r="A25" s="88" t="s">
        <v>95</v>
      </c>
      <c r="B25" s="68"/>
      <c r="C25" s="69"/>
      <c r="D25" s="69"/>
      <c r="E25" s="69"/>
      <c r="F25" s="69"/>
      <c r="G25" s="69"/>
      <c r="H25" s="70"/>
      <c r="I25" s="2"/>
    </row>
    <row r="26" spans="1:9" ht="15.75">
      <c r="A26" s="73"/>
      <c r="B26" s="107"/>
      <c r="C26" s="107"/>
      <c r="I26" s="2"/>
    </row>
    <row r="27" spans="1:9" ht="15">
      <c r="A27" s="120"/>
      <c r="B27" s="121"/>
      <c r="C27" s="121"/>
      <c r="D27" s="121"/>
      <c r="E27" s="121"/>
      <c r="F27" s="121"/>
      <c r="G27" s="121"/>
      <c r="H27" s="121"/>
      <c r="I27" s="2"/>
    </row>
    <row r="28" spans="1:9" ht="15">
      <c r="A28" s="120"/>
      <c r="B28" s="121"/>
      <c r="C28" s="121"/>
      <c r="D28" s="121"/>
      <c r="E28" s="121"/>
      <c r="F28" s="121"/>
      <c r="G28" s="121"/>
      <c r="H28" s="121"/>
      <c r="I28" s="2"/>
    </row>
    <row r="29" spans="1:9" ht="15">
      <c r="A29" s="3"/>
      <c r="I29" s="2"/>
    </row>
    <row r="30" spans="1:9" ht="15">
      <c r="A30" s="4"/>
      <c r="B30" s="5"/>
      <c r="C30" s="5"/>
      <c r="D30" s="5"/>
      <c r="E30" s="5"/>
      <c r="F30" s="5"/>
      <c r="G30" s="5"/>
      <c r="H30" s="5"/>
      <c r="I30" s="6"/>
    </row>
  </sheetData>
  <sheetProtection/>
  <mergeCells count="24">
    <mergeCell ref="A2:H2"/>
    <mergeCell ref="A3:H3"/>
    <mergeCell ref="A5:B6"/>
    <mergeCell ref="C5:C6"/>
    <mergeCell ref="D5:D6"/>
    <mergeCell ref="E5:E6"/>
    <mergeCell ref="F5:F6"/>
    <mergeCell ref="G5:H6"/>
    <mergeCell ref="A7:H7"/>
    <mergeCell ref="A8:H8"/>
    <mergeCell ref="A9:H9"/>
    <mergeCell ref="A10:A11"/>
    <mergeCell ref="B10:B11"/>
    <mergeCell ref="C10:D11"/>
    <mergeCell ref="E10:E11"/>
    <mergeCell ref="F10:F11"/>
    <mergeCell ref="G10:G11"/>
    <mergeCell ref="H10:H11"/>
    <mergeCell ref="C12:D12"/>
    <mergeCell ref="C13:D13"/>
    <mergeCell ref="C14:D14"/>
    <mergeCell ref="A15:H15"/>
    <mergeCell ref="A27:H27"/>
    <mergeCell ref="A28:H28"/>
  </mergeCells>
  <printOptions/>
  <pageMargins left="0.5118110236220472" right="0.5118110236220472" top="0.7874015748031497" bottom="0.7874015748031497" header="0.31496062992125984" footer="0.31496062992125984"/>
  <pageSetup orientation="portrait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5.28125" style="0" customWidth="1"/>
    <col min="2" max="2" width="37.7109375" style="0" customWidth="1"/>
    <col min="3" max="3" width="13.421875" style="0" customWidth="1"/>
    <col min="4" max="6" width="15.7109375" style="0" customWidth="1"/>
    <col min="8" max="8" width="7.00390625" style="0" customWidth="1"/>
    <col min="9" max="9" width="15.00390625" style="0" customWidth="1"/>
    <col min="10" max="10" width="19.8515625" style="0" customWidth="1"/>
    <col min="15" max="15" width="14.28125" style="0" bestFit="1" customWidth="1"/>
  </cols>
  <sheetData>
    <row r="1" spans="1:11" ht="15.75" thickBot="1">
      <c r="A1" s="7"/>
      <c r="B1" s="43"/>
      <c r="C1" s="43"/>
      <c r="D1" s="43"/>
      <c r="E1" s="43"/>
      <c r="F1" s="43"/>
      <c r="G1" s="43"/>
      <c r="H1" s="43"/>
      <c r="I1" s="43"/>
      <c r="J1" s="43"/>
      <c r="K1" s="8"/>
    </row>
    <row r="2" spans="1:11" ht="57" customHeight="1">
      <c r="A2" s="3"/>
      <c r="B2" s="208" t="s">
        <v>67</v>
      </c>
      <c r="C2" s="209"/>
      <c r="D2" s="209"/>
      <c r="E2" s="209"/>
      <c r="F2" s="209"/>
      <c r="G2" s="209"/>
      <c r="H2" s="209"/>
      <c r="I2" s="209"/>
      <c r="J2" s="210"/>
      <c r="K2" s="2"/>
    </row>
    <row r="3" spans="1:11" ht="25.5" customHeight="1">
      <c r="A3" s="3"/>
      <c r="B3" s="211" t="s">
        <v>105</v>
      </c>
      <c r="C3" s="212"/>
      <c r="D3" s="212"/>
      <c r="E3" s="212"/>
      <c r="F3" s="212"/>
      <c r="G3" s="212"/>
      <c r="H3" s="212"/>
      <c r="I3" s="212"/>
      <c r="J3" s="213"/>
      <c r="K3" s="2"/>
    </row>
    <row r="4" spans="1:11" ht="26.25" customHeight="1" thickBot="1">
      <c r="A4" s="3"/>
      <c r="B4" s="12"/>
      <c r="C4" s="1"/>
      <c r="D4" s="1"/>
      <c r="E4" s="1"/>
      <c r="F4" s="1"/>
      <c r="G4" s="1"/>
      <c r="H4" s="1"/>
      <c r="I4" s="1"/>
      <c r="J4" s="11"/>
      <c r="K4" s="2"/>
    </row>
    <row r="5" spans="1:11" ht="28.5" customHeight="1" thickBot="1">
      <c r="A5" s="3"/>
      <c r="B5" s="214" t="s">
        <v>99</v>
      </c>
      <c r="C5" s="215"/>
      <c r="D5" s="215"/>
      <c r="E5" s="215"/>
      <c r="F5" s="215"/>
      <c r="G5" s="216"/>
      <c r="H5" s="217" t="s">
        <v>186</v>
      </c>
      <c r="I5" s="218"/>
      <c r="J5" s="219"/>
      <c r="K5" s="2"/>
    </row>
    <row r="6" spans="1:11" ht="28.5" customHeight="1" thickBot="1">
      <c r="A6" s="3"/>
      <c r="B6" s="217" t="s">
        <v>81</v>
      </c>
      <c r="C6" s="218"/>
      <c r="D6" s="218"/>
      <c r="E6" s="218"/>
      <c r="F6" s="218"/>
      <c r="G6" s="218"/>
      <c r="H6" s="218"/>
      <c r="I6" s="218"/>
      <c r="J6" s="219"/>
      <c r="K6" s="2"/>
    </row>
    <row r="7" spans="1:11" ht="30.75" customHeight="1" thickBot="1">
      <c r="A7" s="3"/>
      <c r="B7" s="214" t="s">
        <v>190</v>
      </c>
      <c r="C7" s="215"/>
      <c r="D7" s="215"/>
      <c r="E7" s="215"/>
      <c r="F7" s="215"/>
      <c r="G7" s="215"/>
      <c r="H7" s="215"/>
      <c r="I7" s="215"/>
      <c r="J7" s="216"/>
      <c r="K7" s="2"/>
    </row>
    <row r="8" spans="1:11" ht="26.25" thickBot="1">
      <c r="A8" s="3"/>
      <c r="B8" s="44" t="s">
        <v>18</v>
      </c>
      <c r="C8" s="45" t="s">
        <v>19</v>
      </c>
      <c r="D8" s="46" t="s">
        <v>20</v>
      </c>
      <c r="E8" s="46" t="s">
        <v>21</v>
      </c>
      <c r="F8" s="46" t="s">
        <v>22</v>
      </c>
      <c r="G8" s="220" t="s">
        <v>23</v>
      </c>
      <c r="H8" s="221"/>
      <c r="I8" s="46" t="s">
        <v>24</v>
      </c>
      <c r="J8" s="46" t="s">
        <v>25</v>
      </c>
      <c r="K8" s="2"/>
    </row>
    <row r="9" spans="1:11" ht="22.5" customHeight="1" thickBot="1">
      <c r="A9" s="3"/>
      <c r="B9" s="222" t="str">
        <f>'PLANILHA 01'!C12</f>
        <v>SERVIÇOS PRELIMINARES:</v>
      </c>
      <c r="C9" s="47" t="s">
        <v>26</v>
      </c>
      <c r="D9" s="48">
        <v>1</v>
      </c>
      <c r="E9" s="48"/>
      <c r="F9" s="48"/>
      <c r="G9" s="224"/>
      <c r="H9" s="225"/>
      <c r="I9" s="48"/>
      <c r="J9" s="49">
        <f>SUM(D9:I9)</f>
        <v>1</v>
      </c>
      <c r="K9" s="2"/>
    </row>
    <row r="10" spans="1:11" ht="22.5" customHeight="1" thickBot="1">
      <c r="A10" s="3"/>
      <c r="B10" s="223"/>
      <c r="C10" s="47" t="s">
        <v>27</v>
      </c>
      <c r="D10" s="50">
        <f>J10*D9</f>
        <v>10653.84</v>
      </c>
      <c r="E10" s="50"/>
      <c r="F10" s="50"/>
      <c r="G10" s="226"/>
      <c r="H10" s="227"/>
      <c r="I10" s="50"/>
      <c r="J10" s="51">
        <f>'PLANILHA RESUMO'!H12</f>
        <v>10653.84</v>
      </c>
      <c r="K10" s="2"/>
    </row>
    <row r="11" spans="1:11" ht="22.5" customHeight="1" thickBot="1">
      <c r="A11" s="3"/>
      <c r="B11" s="222" t="str">
        <f>'PLANILHA 01'!C16</f>
        <v>SERVIÇOS DE PAVIMENTAÇÃO COM CBUQ ESPESSURA DE 5cm (DUAS CAMADAS, REPERFILAMENTO DE 3cm E ACABAMENTO DE 2cm):</v>
      </c>
      <c r="C11" s="47" t="s">
        <v>26</v>
      </c>
      <c r="D11" s="48">
        <v>0.5</v>
      </c>
      <c r="E11" s="48">
        <v>0.5</v>
      </c>
      <c r="F11" s="48"/>
      <c r="G11" s="224"/>
      <c r="H11" s="225"/>
      <c r="I11" s="48"/>
      <c r="J11" s="49">
        <f>SUM(D11:I11)</f>
        <v>1</v>
      </c>
      <c r="K11" s="2"/>
    </row>
    <row r="12" spans="1:11" ht="34.5" customHeight="1" thickBot="1">
      <c r="A12" s="3"/>
      <c r="B12" s="223"/>
      <c r="C12" s="47" t="s">
        <v>27</v>
      </c>
      <c r="D12" s="50">
        <f>J12*D11</f>
        <v>212453.71499999997</v>
      </c>
      <c r="E12" s="50">
        <f>J12*E11</f>
        <v>212453.71499999997</v>
      </c>
      <c r="F12" s="50"/>
      <c r="G12" s="226"/>
      <c r="H12" s="227"/>
      <c r="I12" s="50"/>
      <c r="J12" s="51">
        <f>'PLANILHA RESUMO'!H16</f>
        <v>424907.42999999993</v>
      </c>
      <c r="K12" s="2"/>
    </row>
    <row r="13" spans="1:11" ht="22.5" customHeight="1" thickBot="1">
      <c r="A13" s="3"/>
      <c r="B13" s="222" t="str">
        <f>'PLANILHA 01'!C24</f>
        <v>SERVIÇOS DE DRENAGEM SUPERFICIAL E ACESSIBILIDADE:</v>
      </c>
      <c r="C13" s="47" t="s">
        <v>26</v>
      </c>
      <c r="D13" s="48"/>
      <c r="E13" s="48"/>
      <c r="F13" s="48">
        <v>0.5</v>
      </c>
      <c r="G13" s="224">
        <v>0.5</v>
      </c>
      <c r="H13" s="225"/>
      <c r="I13" s="48"/>
      <c r="J13" s="49">
        <f>SUM(D13:I13)</f>
        <v>1</v>
      </c>
      <c r="K13" s="2"/>
    </row>
    <row r="14" spans="1:11" ht="22.5" customHeight="1" thickBot="1">
      <c r="A14" s="3"/>
      <c r="B14" s="228"/>
      <c r="C14" s="47" t="s">
        <v>27</v>
      </c>
      <c r="D14" s="50"/>
      <c r="E14" s="50"/>
      <c r="F14" s="50">
        <f>J14*F13</f>
        <v>32931.76</v>
      </c>
      <c r="G14" s="226">
        <f>J14*G13</f>
        <v>32931.76</v>
      </c>
      <c r="H14" s="227"/>
      <c r="I14" s="50"/>
      <c r="J14" s="51">
        <f>'PLANILHA RESUMO'!H24</f>
        <v>65863.52</v>
      </c>
      <c r="K14" s="2"/>
    </row>
    <row r="15" spans="1:11" ht="22.5" customHeight="1" thickBot="1">
      <c r="A15" s="3"/>
      <c r="B15" s="229" t="str">
        <f>'PLANILHA 01'!C28</f>
        <v>SERVIÇOS DE SINALIZAÇÃO VIÁRIA:</v>
      </c>
      <c r="C15" s="47" t="s">
        <v>26</v>
      </c>
      <c r="D15" s="48"/>
      <c r="E15" s="48"/>
      <c r="F15" s="48"/>
      <c r="G15" s="224">
        <v>1</v>
      </c>
      <c r="H15" s="225"/>
      <c r="I15" s="48"/>
      <c r="J15" s="49">
        <f>SUM(D15:I15)</f>
        <v>1</v>
      </c>
      <c r="K15" s="2"/>
    </row>
    <row r="16" spans="1:11" ht="22.5" customHeight="1" thickBot="1">
      <c r="A16" s="3"/>
      <c r="B16" s="228"/>
      <c r="C16" s="47" t="s">
        <v>27</v>
      </c>
      <c r="D16" s="50"/>
      <c r="E16" s="50"/>
      <c r="F16" s="50"/>
      <c r="G16" s="226">
        <f>J16*G15</f>
        <v>5703.5</v>
      </c>
      <c r="H16" s="227"/>
      <c r="I16" s="50"/>
      <c r="J16" s="51">
        <f>'PLANILHA RESUMO'!H28</f>
        <v>5703.5</v>
      </c>
      <c r="K16" s="2"/>
    </row>
    <row r="17" spans="1:11" ht="22.5" customHeight="1" thickBot="1">
      <c r="A17" s="3"/>
      <c r="B17" s="230" t="str">
        <f>'PLANILHA 01'!C32</f>
        <v>ADMINISTRAÇÃO LOCAL:</v>
      </c>
      <c r="C17" s="47" t="s">
        <v>26</v>
      </c>
      <c r="D17" s="48">
        <v>0.25</v>
      </c>
      <c r="E17" s="48">
        <v>0.25</v>
      </c>
      <c r="F17" s="48">
        <v>0.25</v>
      </c>
      <c r="G17" s="224">
        <v>0.25</v>
      </c>
      <c r="H17" s="225"/>
      <c r="I17" s="48"/>
      <c r="J17" s="49">
        <f>SUM(D17:I17)</f>
        <v>1</v>
      </c>
      <c r="K17" s="2"/>
    </row>
    <row r="18" spans="1:11" ht="22.5" customHeight="1" thickBot="1">
      <c r="A18" s="3"/>
      <c r="B18" s="231"/>
      <c r="C18" s="47" t="s">
        <v>27</v>
      </c>
      <c r="D18" s="50">
        <f>J18*D17</f>
        <v>7465.07</v>
      </c>
      <c r="E18" s="50">
        <f>J18*E17</f>
        <v>7465.07</v>
      </c>
      <c r="F18" s="50">
        <f>J18*F17</f>
        <v>7465.07</v>
      </c>
      <c r="G18" s="226">
        <f>G17*J18</f>
        <v>7465.07</v>
      </c>
      <c r="H18" s="227"/>
      <c r="I18" s="50"/>
      <c r="J18" s="51">
        <f>'PLANILHA RESUMO'!H32</f>
        <v>29860.28</v>
      </c>
      <c r="K18" s="2"/>
    </row>
    <row r="19" spans="1:11" ht="22.5" customHeight="1" thickBot="1">
      <c r="A19" s="3"/>
      <c r="B19" s="232"/>
      <c r="C19" s="47" t="s">
        <v>26</v>
      </c>
      <c r="D19" s="48"/>
      <c r="E19" s="48"/>
      <c r="F19" s="48"/>
      <c r="G19" s="224"/>
      <c r="H19" s="225"/>
      <c r="I19" s="48"/>
      <c r="J19" s="49"/>
      <c r="K19" s="2"/>
    </row>
    <row r="20" spans="1:11" ht="22.5" customHeight="1" thickBot="1">
      <c r="A20" s="3"/>
      <c r="B20" s="233"/>
      <c r="C20" s="47" t="s">
        <v>27</v>
      </c>
      <c r="D20" s="50"/>
      <c r="E20" s="50"/>
      <c r="F20" s="50"/>
      <c r="G20" s="226"/>
      <c r="H20" s="227"/>
      <c r="I20" s="50"/>
      <c r="J20" s="51"/>
      <c r="K20" s="2"/>
    </row>
    <row r="21" spans="1:11" ht="22.5" customHeight="1" thickBot="1">
      <c r="A21" s="3"/>
      <c r="B21" s="236" t="s">
        <v>4</v>
      </c>
      <c r="C21" s="46" t="s">
        <v>26</v>
      </c>
      <c r="D21" s="52">
        <f>D22/J22</f>
        <v>0.42938088049062195</v>
      </c>
      <c r="E21" s="52">
        <f>E22/J22</f>
        <v>0.40954090512578323</v>
      </c>
      <c r="F21" s="52">
        <f>F22/J22</f>
        <v>0.07522847274011811</v>
      </c>
      <c r="G21" s="238">
        <f>G22/J22</f>
        <v>0.08584974164347671</v>
      </c>
      <c r="H21" s="239"/>
      <c r="I21" s="52"/>
      <c r="J21" s="53">
        <f>D21+E21+F21+G21+I21</f>
        <v>1</v>
      </c>
      <c r="K21" s="2"/>
    </row>
    <row r="22" spans="1:15" ht="22.5" customHeight="1" thickBot="1">
      <c r="A22" s="3"/>
      <c r="B22" s="237"/>
      <c r="C22" s="46" t="s">
        <v>27</v>
      </c>
      <c r="D22" s="54">
        <f>D10+D12+D14+D16+D18+D20</f>
        <v>230572.62499999997</v>
      </c>
      <c r="E22" s="54">
        <f>E10+E12+E14+E16+E18+E20</f>
        <v>219918.78499999997</v>
      </c>
      <c r="F22" s="54">
        <f>F10+F12+F14+F16+F18+F20</f>
        <v>40396.83</v>
      </c>
      <c r="G22" s="240">
        <f>G14+G16+G18</f>
        <v>46100.33</v>
      </c>
      <c r="H22" s="221"/>
      <c r="I22" s="54"/>
      <c r="J22" s="55">
        <f>J10+J12+J14+J16+J18+J20</f>
        <v>536988.57</v>
      </c>
      <c r="K22" s="2"/>
      <c r="O22" s="89">
        <f>D22+E22+F22+G22+I22</f>
        <v>536988.57</v>
      </c>
    </row>
    <row r="23" spans="1:11" ht="20.25" customHeight="1">
      <c r="A23" s="3"/>
      <c r="B23" s="234" t="s">
        <v>106</v>
      </c>
      <c r="C23" s="235"/>
      <c r="D23" s="235"/>
      <c r="E23" s="1"/>
      <c r="F23" s="1"/>
      <c r="G23" s="1"/>
      <c r="H23" s="1"/>
      <c r="I23" s="1"/>
      <c r="J23" s="11"/>
      <c r="K23" s="2"/>
    </row>
    <row r="24" spans="1:11" ht="20.25" customHeight="1">
      <c r="A24" s="3"/>
      <c r="B24" s="91"/>
      <c r="C24" s="92"/>
      <c r="D24" s="92"/>
      <c r="E24" s="1"/>
      <c r="F24" s="1"/>
      <c r="G24" s="1"/>
      <c r="H24" s="1"/>
      <c r="I24" s="1"/>
      <c r="J24" s="11"/>
      <c r="K24" s="2"/>
    </row>
    <row r="25" spans="1:11" ht="20.25" customHeight="1">
      <c r="A25" s="3"/>
      <c r="B25" s="91"/>
      <c r="C25" s="92"/>
      <c r="D25" s="92"/>
      <c r="E25" s="1"/>
      <c r="F25" s="1"/>
      <c r="G25" s="1"/>
      <c r="H25" s="1"/>
      <c r="I25" s="1"/>
      <c r="J25" s="11"/>
      <c r="K25" s="2"/>
    </row>
    <row r="26" spans="1:11" ht="15">
      <c r="A26" s="3"/>
      <c r="B26" s="241"/>
      <c r="C26" s="242"/>
      <c r="D26" s="242"/>
      <c r="E26" s="242"/>
      <c r="F26" s="242"/>
      <c r="G26" s="242"/>
      <c r="H26" s="242"/>
      <c r="I26" s="242"/>
      <c r="J26" s="243"/>
      <c r="K26" s="2"/>
    </row>
    <row r="27" spans="1:11" ht="15">
      <c r="A27" s="3"/>
      <c r="B27" s="56"/>
      <c r="C27" s="1"/>
      <c r="D27" s="1"/>
      <c r="E27" s="1"/>
      <c r="F27" s="1"/>
      <c r="G27" s="1"/>
      <c r="H27" s="1"/>
      <c r="I27" s="1"/>
      <c r="J27" s="11"/>
      <c r="K27" s="2"/>
    </row>
    <row r="28" spans="1:11" ht="15.75" thickBot="1">
      <c r="A28" s="3"/>
      <c r="B28" s="244" t="s">
        <v>72</v>
      </c>
      <c r="C28" s="245"/>
      <c r="D28" s="245"/>
      <c r="E28" s="245"/>
      <c r="F28" s="245"/>
      <c r="G28" s="245"/>
      <c r="H28" s="245"/>
      <c r="I28" s="245"/>
      <c r="J28" s="246"/>
      <c r="K28" s="2"/>
    </row>
    <row r="29" spans="1:11" ht="15">
      <c r="A29" s="3"/>
      <c r="B29" s="1"/>
      <c r="C29" s="1"/>
      <c r="D29" s="1"/>
      <c r="E29" s="1"/>
      <c r="F29" s="1"/>
      <c r="G29" s="1"/>
      <c r="H29" s="1"/>
      <c r="I29" s="1"/>
      <c r="J29" s="1"/>
      <c r="K29" s="2"/>
    </row>
    <row r="30" spans="1:11" ht="1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</sheetData>
  <sheetProtection/>
  <mergeCells count="31">
    <mergeCell ref="B23:D23"/>
    <mergeCell ref="B21:B22"/>
    <mergeCell ref="G21:H21"/>
    <mergeCell ref="G22:H22"/>
    <mergeCell ref="B26:J26"/>
    <mergeCell ref="B28:J28"/>
    <mergeCell ref="B17:B18"/>
    <mergeCell ref="G17:H17"/>
    <mergeCell ref="G18:H18"/>
    <mergeCell ref="B19:B20"/>
    <mergeCell ref="G19:H19"/>
    <mergeCell ref="G20:H20"/>
    <mergeCell ref="B13:B14"/>
    <mergeCell ref="G13:H13"/>
    <mergeCell ref="G14:H14"/>
    <mergeCell ref="B15:B16"/>
    <mergeCell ref="G15:H15"/>
    <mergeCell ref="G16:H16"/>
    <mergeCell ref="G8:H8"/>
    <mergeCell ref="B9:B10"/>
    <mergeCell ref="G9:H9"/>
    <mergeCell ref="G10:H10"/>
    <mergeCell ref="B11:B12"/>
    <mergeCell ref="G11:H11"/>
    <mergeCell ref="G12:H12"/>
    <mergeCell ref="B2:J2"/>
    <mergeCell ref="B3:J3"/>
    <mergeCell ref="B5:G5"/>
    <mergeCell ref="H5:J5"/>
    <mergeCell ref="B6:J6"/>
    <mergeCell ref="B7:J7"/>
  </mergeCells>
  <printOptions horizontalCentered="1"/>
  <pageMargins left="0.5118110236220472" right="0.5118110236220472" top="0.3937007874015748" bottom="0.3937007874015748" header="0.31496062992125984" footer="0.31496062992125984"/>
  <pageSetup fitToWidth="2" horizontalDpi="600" verticalDpi="600" orientation="landscape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B45" sqref="B45"/>
    </sheetView>
  </sheetViews>
  <sheetFormatPr defaultColWidth="9.140625" defaultRowHeight="15"/>
  <sheetData>
    <row r="1" spans="1:10" ht="15">
      <c r="A1" s="93"/>
      <c r="B1" s="94"/>
      <c r="C1" s="94"/>
      <c r="D1" s="94"/>
      <c r="E1" s="94"/>
      <c r="F1" s="94"/>
      <c r="G1" s="94"/>
      <c r="H1" s="94"/>
      <c r="I1" s="94"/>
      <c r="J1" s="95"/>
    </row>
    <row r="2" spans="1:10" ht="15">
      <c r="A2" s="12"/>
      <c r="B2" s="1"/>
      <c r="C2" s="1"/>
      <c r="D2" s="1"/>
      <c r="E2" s="1"/>
      <c r="F2" s="1"/>
      <c r="G2" s="1"/>
      <c r="H2" s="1"/>
      <c r="I2" s="1"/>
      <c r="J2" s="11"/>
    </row>
    <row r="3" spans="1:10" ht="15">
      <c r="A3" s="12"/>
      <c r="B3" s="1"/>
      <c r="C3" s="1"/>
      <c r="D3" s="1"/>
      <c r="E3" s="1"/>
      <c r="F3" s="1"/>
      <c r="G3" s="1"/>
      <c r="H3" s="1"/>
      <c r="I3" s="1"/>
      <c r="J3" s="11"/>
    </row>
    <row r="4" spans="1:10" ht="15">
      <c r="A4" s="12"/>
      <c r="B4" s="1"/>
      <c r="C4" s="1"/>
      <c r="D4" s="1"/>
      <c r="E4" s="1"/>
      <c r="F4" s="1"/>
      <c r="G4" s="1"/>
      <c r="H4" s="1"/>
      <c r="I4" s="1"/>
      <c r="J4" s="11"/>
    </row>
    <row r="5" spans="1:10" ht="15">
      <c r="A5" s="12"/>
      <c r="B5" s="1"/>
      <c r="C5" s="1"/>
      <c r="D5" s="1"/>
      <c r="E5" s="1"/>
      <c r="F5" s="1"/>
      <c r="G5" s="1"/>
      <c r="H5" s="1"/>
      <c r="I5" s="1"/>
      <c r="J5" s="11"/>
    </row>
    <row r="6" spans="1:10" ht="15">
      <c r="A6" s="12"/>
      <c r="B6" s="1"/>
      <c r="C6" s="1"/>
      <c r="D6" s="1"/>
      <c r="E6" s="1"/>
      <c r="F6" s="1"/>
      <c r="G6" s="1"/>
      <c r="H6" s="1"/>
      <c r="I6" s="1"/>
      <c r="J6" s="11"/>
    </row>
    <row r="7" spans="1:10" ht="15">
      <c r="A7" s="12"/>
      <c r="B7" s="1"/>
      <c r="C7" s="1"/>
      <c r="D7" s="1"/>
      <c r="E7" s="1"/>
      <c r="F7" s="1"/>
      <c r="G7" s="1"/>
      <c r="H7" s="1"/>
      <c r="I7" s="1"/>
      <c r="J7" s="11"/>
    </row>
    <row r="8" spans="1:10" ht="15">
      <c r="A8" s="12"/>
      <c r="B8" s="1"/>
      <c r="C8" s="1"/>
      <c r="D8" s="1"/>
      <c r="E8" s="1"/>
      <c r="F8" s="1"/>
      <c r="G8" s="1"/>
      <c r="H8" s="1"/>
      <c r="I8" s="1"/>
      <c r="J8" s="11"/>
    </row>
    <row r="9" spans="1:10" ht="15">
      <c r="A9" s="12"/>
      <c r="B9" s="1"/>
      <c r="C9" s="1"/>
      <c r="D9" s="1"/>
      <c r="E9" s="1"/>
      <c r="F9" s="1"/>
      <c r="G9" s="1"/>
      <c r="H9" s="1"/>
      <c r="I9" s="1"/>
      <c r="J9" s="11"/>
    </row>
    <row r="10" spans="1:10" ht="15">
      <c r="A10" s="12"/>
      <c r="B10" s="1"/>
      <c r="C10" s="1"/>
      <c r="D10" s="1"/>
      <c r="E10" s="1"/>
      <c r="F10" s="1"/>
      <c r="G10" s="1"/>
      <c r="H10" s="1"/>
      <c r="I10" s="1"/>
      <c r="J10" s="11"/>
    </row>
    <row r="11" spans="1:10" ht="15">
      <c r="A11" s="12"/>
      <c r="B11" s="1"/>
      <c r="C11" s="1"/>
      <c r="D11" s="1"/>
      <c r="E11" s="1"/>
      <c r="F11" s="1"/>
      <c r="G11" s="1"/>
      <c r="H11" s="1"/>
      <c r="I11" s="1"/>
      <c r="J11" s="11"/>
    </row>
    <row r="12" spans="1:10" ht="15">
      <c r="A12" s="12"/>
      <c r="B12" s="1"/>
      <c r="C12" s="1"/>
      <c r="D12" s="1"/>
      <c r="E12" s="1"/>
      <c r="F12" s="1"/>
      <c r="G12" s="1"/>
      <c r="H12" s="1"/>
      <c r="I12" s="1"/>
      <c r="J12" s="11"/>
    </row>
    <row r="13" spans="1:10" ht="15">
      <c r="A13" s="12"/>
      <c r="B13" s="1"/>
      <c r="C13" s="1"/>
      <c r="D13" s="1"/>
      <c r="E13" s="1"/>
      <c r="F13" s="1"/>
      <c r="G13" s="1"/>
      <c r="H13" s="1"/>
      <c r="I13" s="1"/>
      <c r="J13" s="11"/>
    </row>
    <row r="14" spans="1:10" ht="15">
      <c r="A14" s="12"/>
      <c r="B14" s="1"/>
      <c r="C14" s="1"/>
      <c r="D14" s="1"/>
      <c r="E14" s="1"/>
      <c r="F14" s="1"/>
      <c r="G14" s="1"/>
      <c r="H14" s="1"/>
      <c r="I14" s="1"/>
      <c r="J14" s="11"/>
    </row>
    <row r="15" spans="1:10" ht="15">
      <c r="A15" s="12"/>
      <c r="B15" s="1"/>
      <c r="C15" s="1"/>
      <c r="D15" s="1"/>
      <c r="E15" s="1"/>
      <c r="F15" s="1"/>
      <c r="G15" s="1"/>
      <c r="H15" s="1"/>
      <c r="I15" s="1"/>
      <c r="J15" s="11"/>
    </row>
    <row r="16" spans="1:10" ht="15">
      <c r="A16" s="12"/>
      <c r="B16" s="1"/>
      <c r="C16" s="1"/>
      <c r="D16" s="1"/>
      <c r="E16" s="1"/>
      <c r="F16" s="1"/>
      <c r="G16" s="1"/>
      <c r="H16" s="1"/>
      <c r="I16" s="1"/>
      <c r="J16" s="11"/>
    </row>
    <row r="17" spans="1:10" ht="15">
      <c r="A17" s="12"/>
      <c r="B17" s="1"/>
      <c r="C17" s="1"/>
      <c r="D17" s="1"/>
      <c r="E17" s="1"/>
      <c r="F17" s="1"/>
      <c r="G17" s="1"/>
      <c r="H17" s="1"/>
      <c r="I17" s="1"/>
      <c r="J17" s="11"/>
    </row>
    <row r="18" spans="1:10" ht="15">
      <c r="A18" s="12"/>
      <c r="B18" s="1"/>
      <c r="C18" s="1"/>
      <c r="D18" s="1"/>
      <c r="E18" s="1"/>
      <c r="F18" s="1"/>
      <c r="G18" s="1"/>
      <c r="H18" s="1"/>
      <c r="I18" s="1"/>
      <c r="J18" s="11"/>
    </row>
    <row r="19" spans="1:10" ht="15">
      <c r="A19" s="12"/>
      <c r="B19" s="1"/>
      <c r="C19" s="1"/>
      <c r="D19" s="1"/>
      <c r="E19" s="1"/>
      <c r="F19" s="1"/>
      <c r="G19" s="1"/>
      <c r="H19" s="1"/>
      <c r="I19" s="1"/>
      <c r="J19" s="11"/>
    </row>
    <row r="20" spans="1:10" ht="15">
      <c r="A20" s="12"/>
      <c r="B20" s="1"/>
      <c r="C20" s="1"/>
      <c r="D20" s="1"/>
      <c r="E20" s="1"/>
      <c r="F20" s="1"/>
      <c r="G20" s="1"/>
      <c r="H20" s="1"/>
      <c r="I20" s="1"/>
      <c r="J20" s="11"/>
    </row>
    <row r="21" spans="1:10" ht="15">
      <c r="A21" s="12"/>
      <c r="B21" s="1"/>
      <c r="C21" s="1"/>
      <c r="D21" s="1"/>
      <c r="E21" s="1"/>
      <c r="F21" s="1"/>
      <c r="G21" s="1"/>
      <c r="H21" s="1"/>
      <c r="I21" s="1"/>
      <c r="J21" s="11"/>
    </row>
    <row r="22" spans="1:11" ht="15">
      <c r="A22" s="12"/>
      <c r="B22" s="1"/>
      <c r="C22" s="1"/>
      <c r="D22" s="1"/>
      <c r="E22" s="1"/>
      <c r="F22" s="1"/>
      <c r="G22" s="1"/>
      <c r="H22" s="1"/>
      <c r="I22" s="1"/>
      <c r="J22" s="11"/>
      <c r="K22" s="96"/>
    </row>
    <row r="23" spans="1:10" ht="15">
      <c r="A23" s="12"/>
      <c r="B23" s="1"/>
      <c r="C23" s="1"/>
      <c r="D23" s="1"/>
      <c r="E23" s="1"/>
      <c r="F23" s="1"/>
      <c r="G23" s="1"/>
      <c r="H23" s="1"/>
      <c r="I23" s="1"/>
      <c r="J23" s="11"/>
    </row>
    <row r="24" spans="1:10" ht="15">
      <c r="A24" s="12"/>
      <c r="B24" s="1"/>
      <c r="C24" s="1"/>
      <c r="D24" s="1"/>
      <c r="E24" s="1"/>
      <c r="F24" s="1"/>
      <c r="G24" s="1"/>
      <c r="H24" s="1"/>
      <c r="I24" s="1"/>
      <c r="J24" s="11"/>
    </row>
    <row r="25" spans="1:10" ht="15">
      <c r="A25" s="12"/>
      <c r="B25" s="1"/>
      <c r="C25" s="1"/>
      <c r="D25" s="1"/>
      <c r="E25" s="1"/>
      <c r="F25" s="1"/>
      <c r="G25" s="1"/>
      <c r="H25" s="1"/>
      <c r="I25" s="1"/>
      <c r="J25" s="11"/>
    </row>
    <row r="26" spans="1:10" ht="15">
      <c r="A26" s="12"/>
      <c r="B26" s="1"/>
      <c r="C26" s="1"/>
      <c r="D26" s="1"/>
      <c r="E26" s="1"/>
      <c r="F26" s="1"/>
      <c r="G26" s="1"/>
      <c r="H26" s="1"/>
      <c r="I26" s="1"/>
      <c r="J26" s="11"/>
    </row>
    <row r="27" spans="1:10" ht="15">
      <c r="A27" s="12"/>
      <c r="B27" s="1"/>
      <c r="C27" s="1"/>
      <c r="D27" s="1"/>
      <c r="E27" s="1"/>
      <c r="F27" s="1"/>
      <c r="G27" s="1"/>
      <c r="H27" s="1"/>
      <c r="I27" s="1"/>
      <c r="J27" s="11"/>
    </row>
    <row r="28" spans="1:10" ht="15">
      <c r="A28" s="12"/>
      <c r="B28" s="1"/>
      <c r="C28" s="1"/>
      <c r="D28" s="1"/>
      <c r="E28" s="1"/>
      <c r="F28" s="1"/>
      <c r="G28" s="1"/>
      <c r="H28" s="1"/>
      <c r="I28" s="1"/>
      <c r="J28" s="11"/>
    </row>
    <row r="29" spans="1:10" ht="15">
      <c r="A29" s="12"/>
      <c r="B29" s="1"/>
      <c r="C29" s="1"/>
      <c r="D29" s="1"/>
      <c r="E29" s="1"/>
      <c r="F29" s="1"/>
      <c r="G29" s="1"/>
      <c r="H29" s="1"/>
      <c r="I29" s="1"/>
      <c r="J29" s="11"/>
    </row>
    <row r="30" spans="1:10" ht="15">
      <c r="A30" s="12"/>
      <c r="B30" s="1"/>
      <c r="C30" s="1"/>
      <c r="D30" s="1"/>
      <c r="E30" s="1"/>
      <c r="F30" s="1"/>
      <c r="G30" s="1"/>
      <c r="H30" s="1"/>
      <c r="I30" s="1"/>
      <c r="J30" s="11"/>
    </row>
    <row r="31" spans="1:10" ht="15">
      <c r="A31" s="12"/>
      <c r="B31" s="1"/>
      <c r="C31" s="1"/>
      <c r="D31" s="1"/>
      <c r="E31" s="1"/>
      <c r="F31" s="1"/>
      <c r="G31" s="1"/>
      <c r="H31" s="1"/>
      <c r="I31" s="1"/>
      <c r="J31" s="11"/>
    </row>
    <row r="32" spans="1:10" ht="15">
      <c r="A32" s="12"/>
      <c r="B32" s="1"/>
      <c r="C32" s="1"/>
      <c r="D32" s="1"/>
      <c r="E32" s="1"/>
      <c r="F32" s="1"/>
      <c r="G32" s="1"/>
      <c r="H32" s="1"/>
      <c r="I32" s="1"/>
      <c r="J32" s="11"/>
    </row>
    <row r="33" spans="1:10" ht="15">
      <c r="A33" s="12"/>
      <c r="B33" s="1"/>
      <c r="C33" s="1"/>
      <c r="D33" s="1"/>
      <c r="E33" s="1"/>
      <c r="F33" s="1"/>
      <c r="G33" s="1"/>
      <c r="H33" s="1"/>
      <c r="I33" s="1"/>
      <c r="J33" s="11"/>
    </row>
    <row r="34" spans="1:10" ht="15">
      <c r="A34" s="12"/>
      <c r="B34" s="1"/>
      <c r="C34" s="1"/>
      <c r="D34" s="1"/>
      <c r="E34" s="1"/>
      <c r="F34" s="1"/>
      <c r="G34" s="1"/>
      <c r="H34" s="1"/>
      <c r="I34" s="1"/>
      <c r="J34" s="11"/>
    </row>
    <row r="35" spans="1:10" ht="15">
      <c r="A35" s="12"/>
      <c r="B35" s="1"/>
      <c r="C35" s="1"/>
      <c r="D35" s="1"/>
      <c r="E35" s="1"/>
      <c r="F35" s="1"/>
      <c r="G35" s="1"/>
      <c r="H35" s="1"/>
      <c r="I35" s="1"/>
      <c r="J35" s="11"/>
    </row>
    <row r="36" spans="1:10" ht="15">
      <c r="A36" s="12"/>
      <c r="B36" s="1"/>
      <c r="C36" s="1"/>
      <c r="D36" s="1"/>
      <c r="E36" s="1"/>
      <c r="F36" s="1"/>
      <c r="G36" s="1"/>
      <c r="H36" s="1"/>
      <c r="I36" s="1"/>
      <c r="J36" s="11"/>
    </row>
    <row r="37" spans="1:10" ht="15">
      <c r="A37" s="12"/>
      <c r="B37" s="1"/>
      <c r="C37" s="1"/>
      <c r="D37" s="1"/>
      <c r="E37" s="1"/>
      <c r="F37" s="1"/>
      <c r="G37" s="1"/>
      <c r="H37" s="1"/>
      <c r="I37" s="1"/>
      <c r="J37" s="11"/>
    </row>
    <row r="38" spans="1:10" ht="15">
      <c r="A38" s="12"/>
      <c r="B38" s="1"/>
      <c r="C38" s="1"/>
      <c r="D38" s="1"/>
      <c r="E38" s="1"/>
      <c r="F38" s="1"/>
      <c r="G38" s="1"/>
      <c r="H38" s="1"/>
      <c r="I38" s="1"/>
      <c r="J38" s="11"/>
    </row>
    <row r="39" spans="1:10" ht="15">
      <c r="A39" s="12"/>
      <c r="B39" s="1"/>
      <c r="C39" s="1"/>
      <c r="D39" s="1"/>
      <c r="E39" s="1"/>
      <c r="F39" s="1"/>
      <c r="G39" s="1"/>
      <c r="H39" s="1"/>
      <c r="I39" s="1"/>
      <c r="J39" s="11"/>
    </row>
    <row r="40" spans="1:10" ht="15">
      <c r="A40" s="12"/>
      <c r="B40" s="1"/>
      <c r="C40" s="1"/>
      <c r="D40" s="1"/>
      <c r="E40" s="1"/>
      <c r="F40" s="1"/>
      <c r="G40" s="1"/>
      <c r="H40" s="1"/>
      <c r="I40" s="1"/>
      <c r="J40" s="11"/>
    </row>
    <row r="41" spans="1:10" ht="15">
      <c r="A41" s="12"/>
      <c r="B41" s="1"/>
      <c r="C41" s="1"/>
      <c r="D41" s="1"/>
      <c r="E41" s="1"/>
      <c r="F41" s="1"/>
      <c r="G41" s="1"/>
      <c r="H41" s="1"/>
      <c r="I41" s="1"/>
      <c r="J41" s="11"/>
    </row>
    <row r="42" spans="1:10" ht="15">
      <c r="A42" s="12"/>
      <c r="B42" s="1"/>
      <c r="C42" s="1"/>
      <c r="D42" s="1"/>
      <c r="E42" s="1"/>
      <c r="F42" s="1"/>
      <c r="G42" s="1"/>
      <c r="H42" s="1"/>
      <c r="I42" s="1"/>
      <c r="J42" s="11"/>
    </row>
    <row r="43" spans="1:10" ht="15">
      <c r="A43" s="250" t="s">
        <v>39</v>
      </c>
      <c r="B43" s="251"/>
      <c r="C43" s="251"/>
      <c r="D43" s="251"/>
      <c r="E43" s="251"/>
      <c r="F43" s="251"/>
      <c r="G43" s="1"/>
      <c r="H43" s="1"/>
      <c r="I43" s="1"/>
      <c r="J43" s="11"/>
    </row>
    <row r="44" spans="1:10" ht="15">
      <c r="A44" s="12"/>
      <c r="B44" s="252" t="s">
        <v>106</v>
      </c>
      <c r="C44" s="252"/>
      <c r="D44" s="252"/>
      <c r="E44" s="252"/>
      <c r="F44" s="252"/>
      <c r="G44" s="252"/>
      <c r="H44" s="1"/>
      <c r="I44" s="1"/>
      <c r="J44" s="11"/>
    </row>
    <row r="45" spans="1:10" ht="15">
      <c r="A45" s="12"/>
      <c r="B45" s="1"/>
      <c r="C45" s="1"/>
      <c r="D45" s="1"/>
      <c r="E45" s="1"/>
      <c r="F45" s="1"/>
      <c r="G45" s="1"/>
      <c r="H45" s="1"/>
      <c r="I45" s="1"/>
      <c r="J45" s="11"/>
    </row>
    <row r="46" spans="1:10" ht="15">
      <c r="A46" s="12"/>
      <c r="B46" s="1"/>
      <c r="C46" s="1"/>
      <c r="D46" s="1"/>
      <c r="E46" s="1"/>
      <c r="F46" s="1"/>
      <c r="G46" s="1"/>
      <c r="H46" s="1"/>
      <c r="I46" s="1"/>
      <c r="J46" s="11"/>
    </row>
    <row r="47" spans="1:10" ht="15">
      <c r="A47" s="12"/>
      <c r="B47" s="1"/>
      <c r="C47" s="1"/>
      <c r="D47" s="1"/>
      <c r="E47" s="1"/>
      <c r="F47" s="1"/>
      <c r="G47" s="1"/>
      <c r="H47" s="1"/>
      <c r="I47" s="1"/>
      <c r="J47" s="11"/>
    </row>
    <row r="48" spans="1:10" ht="15">
      <c r="A48" s="12"/>
      <c r="B48" s="1"/>
      <c r="C48" s="1"/>
      <c r="D48" s="1"/>
      <c r="E48" s="1"/>
      <c r="F48" s="1"/>
      <c r="G48" s="1"/>
      <c r="H48" s="1"/>
      <c r="I48" s="1"/>
      <c r="J48" s="11"/>
    </row>
    <row r="49" spans="1:10" ht="15">
      <c r="A49" s="12"/>
      <c r="B49" s="1"/>
      <c r="C49" s="1"/>
      <c r="D49" s="1"/>
      <c r="E49" s="1"/>
      <c r="F49" s="1"/>
      <c r="G49" s="1"/>
      <c r="H49" s="1"/>
      <c r="I49" s="1"/>
      <c r="J49" s="11"/>
    </row>
    <row r="50" spans="1:10" ht="15.75" thickBot="1">
      <c r="A50" s="247" t="s">
        <v>73</v>
      </c>
      <c r="B50" s="248"/>
      <c r="C50" s="248"/>
      <c r="D50" s="248"/>
      <c r="E50" s="248"/>
      <c r="F50" s="248"/>
      <c r="G50" s="248"/>
      <c r="H50" s="248"/>
      <c r="I50" s="248"/>
      <c r="J50" s="249"/>
    </row>
  </sheetData>
  <sheetProtection/>
  <mergeCells count="3">
    <mergeCell ref="A50:J50"/>
    <mergeCell ref="A43:F43"/>
    <mergeCell ref="B44:G4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"/>
  <sheetViews>
    <sheetView showGridLines="0" zoomScalePageLayoutView="0" workbookViewId="0" topLeftCell="A1">
      <selection activeCell="E34" sqref="E34:H34"/>
    </sheetView>
  </sheetViews>
  <sheetFormatPr defaultColWidth="9.140625" defaultRowHeight="15"/>
  <cols>
    <col min="1" max="1" width="6.28125" style="0" customWidth="1"/>
    <col min="2" max="2" width="14.00390625" style="0" bestFit="1" customWidth="1"/>
    <col min="3" max="3" width="65.00390625" style="0" bestFit="1" customWidth="1"/>
    <col min="4" max="4" width="12.8515625" style="0" customWidth="1"/>
    <col min="5" max="5" width="10.140625" style="0" customWidth="1"/>
    <col min="6" max="6" width="13.7109375" style="0" customWidth="1"/>
    <col min="7" max="7" width="12.8515625" style="0" customWidth="1"/>
    <col min="8" max="8" width="16.421875" style="0" customWidth="1"/>
    <col min="9" max="9" width="14.28125" style="0" bestFit="1" customWidth="1"/>
  </cols>
  <sheetData>
    <row r="1" spans="1:9" ht="15.75" thickBot="1">
      <c r="A1" s="93"/>
      <c r="B1" s="94"/>
      <c r="C1" s="94"/>
      <c r="D1" s="94"/>
      <c r="E1" s="94"/>
      <c r="F1" s="94"/>
      <c r="G1" s="94"/>
      <c r="H1" s="95"/>
      <c r="I1" s="8"/>
    </row>
    <row r="2" spans="1:9" ht="60" customHeight="1">
      <c r="A2" s="142" t="s">
        <v>67</v>
      </c>
      <c r="B2" s="143"/>
      <c r="C2" s="144"/>
      <c r="D2" s="144"/>
      <c r="E2" s="144"/>
      <c r="F2" s="144"/>
      <c r="G2" s="144"/>
      <c r="H2" s="145"/>
      <c r="I2" s="2"/>
    </row>
    <row r="3" spans="1:9" ht="27" customHeight="1">
      <c r="A3" s="146" t="s">
        <v>101</v>
      </c>
      <c r="B3" s="200"/>
      <c r="C3" s="200"/>
      <c r="D3" s="200"/>
      <c r="E3" s="200"/>
      <c r="F3" s="200"/>
      <c r="G3" s="200"/>
      <c r="H3" s="148"/>
      <c r="I3" s="2"/>
    </row>
    <row r="4" spans="1:9" ht="5.25" customHeight="1" thickBot="1">
      <c r="A4" s="79"/>
      <c r="B4" s="9"/>
      <c r="C4" s="9"/>
      <c r="D4" s="1"/>
      <c r="E4" s="1"/>
      <c r="F4" s="1"/>
      <c r="G4" s="1"/>
      <c r="H4" s="11"/>
      <c r="I4" s="2"/>
    </row>
    <row r="5" spans="1:9" ht="14.25" customHeight="1">
      <c r="A5" s="201" t="s">
        <v>5</v>
      </c>
      <c r="B5" s="202"/>
      <c r="C5" s="153" t="s">
        <v>68</v>
      </c>
      <c r="D5" s="155" t="s">
        <v>69</v>
      </c>
      <c r="E5" s="157" t="s">
        <v>15</v>
      </c>
      <c r="F5" s="159">
        <v>0.2725</v>
      </c>
      <c r="G5" s="161" t="s">
        <v>178</v>
      </c>
      <c r="H5" s="162"/>
      <c r="I5" s="2"/>
    </row>
    <row r="6" spans="1:9" ht="12" customHeight="1" thickBot="1">
      <c r="A6" s="203"/>
      <c r="B6" s="204"/>
      <c r="C6" s="154"/>
      <c r="D6" s="156"/>
      <c r="E6" s="158"/>
      <c r="F6" s="160"/>
      <c r="G6" s="163"/>
      <c r="H6" s="164"/>
      <c r="I6" s="2"/>
    </row>
    <row r="7" spans="1:9" ht="26.25" customHeight="1" thickBot="1">
      <c r="A7" s="122" t="s">
        <v>80</v>
      </c>
      <c r="B7" s="123"/>
      <c r="C7" s="123"/>
      <c r="D7" s="123"/>
      <c r="E7" s="123"/>
      <c r="F7" s="123"/>
      <c r="G7" s="123"/>
      <c r="H7" s="124"/>
      <c r="I7" s="2"/>
    </row>
    <row r="8" spans="1:9" ht="26.25" customHeight="1" thickBot="1">
      <c r="A8" s="125" t="s">
        <v>82</v>
      </c>
      <c r="B8" s="126"/>
      <c r="C8" s="126"/>
      <c r="D8" s="126"/>
      <c r="E8" s="126"/>
      <c r="F8" s="126"/>
      <c r="G8" s="126"/>
      <c r="H8" s="127"/>
      <c r="I8" s="2"/>
    </row>
    <row r="9" spans="1:9" ht="28.5" customHeight="1" thickBot="1">
      <c r="A9" s="128" t="s">
        <v>189</v>
      </c>
      <c r="B9" s="129"/>
      <c r="C9" s="129"/>
      <c r="D9" s="129"/>
      <c r="E9" s="129"/>
      <c r="F9" s="129"/>
      <c r="G9" s="129"/>
      <c r="H9" s="130"/>
      <c r="I9" s="2"/>
    </row>
    <row r="10" spans="1:12" ht="14.25" customHeight="1">
      <c r="A10" s="131" t="s">
        <v>0</v>
      </c>
      <c r="B10" s="133" t="s">
        <v>84</v>
      </c>
      <c r="C10" s="135" t="s">
        <v>1</v>
      </c>
      <c r="D10" s="131" t="s">
        <v>3</v>
      </c>
      <c r="E10" s="187" t="s">
        <v>57</v>
      </c>
      <c r="F10" s="188"/>
      <c r="G10" s="188"/>
      <c r="H10" s="189"/>
      <c r="I10" s="2"/>
      <c r="L10" t="s">
        <v>40</v>
      </c>
    </row>
    <row r="11" spans="1:9" ht="13.5" customHeight="1" thickBot="1">
      <c r="A11" s="132"/>
      <c r="B11" s="134"/>
      <c r="C11" s="137"/>
      <c r="D11" s="199"/>
      <c r="E11" s="190"/>
      <c r="F11" s="191"/>
      <c r="G11" s="191"/>
      <c r="H11" s="192"/>
      <c r="I11" s="2"/>
    </row>
    <row r="12" spans="1:9" ht="28.5" customHeight="1" thickBot="1">
      <c r="A12" s="80">
        <v>1</v>
      </c>
      <c r="B12" s="76" t="s">
        <v>83</v>
      </c>
      <c r="C12" s="60" t="s">
        <v>7</v>
      </c>
      <c r="D12" s="20"/>
      <c r="E12" s="193"/>
      <c r="F12" s="194"/>
      <c r="G12" s="194"/>
      <c r="H12" s="195"/>
      <c r="I12" s="2"/>
    </row>
    <row r="13" spans="1:9" ht="68.25" customHeight="1">
      <c r="A13" s="82" t="s">
        <v>6</v>
      </c>
      <c r="B13" s="40" t="s">
        <v>28</v>
      </c>
      <c r="C13" s="61" t="s">
        <v>58</v>
      </c>
      <c r="D13" s="16" t="s">
        <v>29</v>
      </c>
      <c r="E13" s="165" t="s">
        <v>118</v>
      </c>
      <c r="F13" s="166"/>
      <c r="G13" s="166"/>
      <c r="H13" s="167"/>
      <c r="I13" s="71"/>
    </row>
    <row r="14" spans="1:9" ht="33" customHeight="1">
      <c r="A14" s="81" t="s">
        <v>55</v>
      </c>
      <c r="B14" s="40">
        <v>99814</v>
      </c>
      <c r="C14" s="98" t="s">
        <v>85</v>
      </c>
      <c r="D14" s="16" t="s">
        <v>8</v>
      </c>
      <c r="E14" s="174" t="s">
        <v>119</v>
      </c>
      <c r="F14" s="175"/>
      <c r="G14" s="175"/>
      <c r="H14" s="176"/>
      <c r="I14" s="71"/>
    </row>
    <row r="15" spans="1:9" ht="8.25" customHeight="1" thickBot="1">
      <c r="A15" s="82"/>
      <c r="B15" s="40"/>
      <c r="C15" s="63"/>
      <c r="D15" s="14"/>
      <c r="E15" s="168"/>
      <c r="F15" s="169"/>
      <c r="G15" s="169"/>
      <c r="H15" s="170"/>
      <c r="I15" s="2"/>
    </row>
    <row r="16" spans="1:9" ht="33" customHeight="1" thickBot="1">
      <c r="A16" s="80">
        <v>2</v>
      </c>
      <c r="B16" s="76" t="s">
        <v>30</v>
      </c>
      <c r="C16" s="60" t="s">
        <v>49</v>
      </c>
      <c r="D16" s="20"/>
      <c r="E16" s="193"/>
      <c r="F16" s="194"/>
      <c r="G16" s="194"/>
      <c r="H16" s="195"/>
      <c r="I16" s="2"/>
    </row>
    <row r="17" spans="1:9" ht="65.25" customHeight="1">
      <c r="A17" s="82" t="s">
        <v>9</v>
      </c>
      <c r="B17" s="38" t="s">
        <v>47</v>
      </c>
      <c r="C17" s="61" t="s">
        <v>59</v>
      </c>
      <c r="D17" s="13" t="s">
        <v>32</v>
      </c>
      <c r="E17" s="196" t="s">
        <v>121</v>
      </c>
      <c r="F17" s="197"/>
      <c r="G17" s="197"/>
      <c r="H17" s="198"/>
      <c r="I17" s="2"/>
    </row>
    <row r="18" spans="1:9" ht="65.25" customHeight="1">
      <c r="A18" s="82" t="s">
        <v>10</v>
      </c>
      <c r="B18" s="38" t="s">
        <v>48</v>
      </c>
      <c r="C18" s="97" t="s">
        <v>60</v>
      </c>
      <c r="D18" s="13" t="s">
        <v>8</v>
      </c>
      <c r="E18" s="180" t="s">
        <v>122</v>
      </c>
      <c r="F18" s="181"/>
      <c r="G18" s="181"/>
      <c r="H18" s="182"/>
      <c r="I18" s="2"/>
    </row>
    <row r="19" spans="1:9" ht="65.25" customHeight="1">
      <c r="A19" s="82" t="s">
        <v>43</v>
      </c>
      <c r="B19" s="38" t="s">
        <v>47</v>
      </c>
      <c r="C19" s="97" t="s">
        <v>59</v>
      </c>
      <c r="D19" s="13" t="s">
        <v>32</v>
      </c>
      <c r="E19" s="180" t="s">
        <v>123</v>
      </c>
      <c r="F19" s="181"/>
      <c r="G19" s="181"/>
      <c r="H19" s="182"/>
      <c r="I19" s="2"/>
    </row>
    <row r="20" spans="1:9" ht="65.25" customHeight="1">
      <c r="A20" s="82" t="s">
        <v>44</v>
      </c>
      <c r="B20" s="38" t="s">
        <v>48</v>
      </c>
      <c r="C20" s="97" t="s">
        <v>60</v>
      </c>
      <c r="D20" s="13" t="s">
        <v>8</v>
      </c>
      <c r="E20" s="180" t="s">
        <v>124</v>
      </c>
      <c r="F20" s="181"/>
      <c r="G20" s="181"/>
      <c r="H20" s="182"/>
      <c r="I20" s="2"/>
    </row>
    <row r="21" spans="1:9" ht="90" customHeight="1">
      <c r="A21" s="82" t="s">
        <v>45</v>
      </c>
      <c r="B21" s="38" t="s">
        <v>50</v>
      </c>
      <c r="C21" s="97" t="s">
        <v>61</v>
      </c>
      <c r="D21" s="13" t="s">
        <v>35</v>
      </c>
      <c r="E21" s="180" t="s">
        <v>125</v>
      </c>
      <c r="F21" s="181"/>
      <c r="G21" s="181"/>
      <c r="H21" s="182"/>
      <c r="I21" s="2"/>
    </row>
    <row r="22" spans="1:9" ht="65.25" customHeight="1">
      <c r="A22" s="82" t="s">
        <v>46</v>
      </c>
      <c r="B22" s="38" t="s">
        <v>96</v>
      </c>
      <c r="C22" s="59" t="s">
        <v>97</v>
      </c>
      <c r="D22" s="14" t="s">
        <v>51</v>
      </c>
      <c r="E22" s="174" t="s">
        <v>126</v>
      </c>
      <c r="F22" s="175"/>
      <c r="G22" s="175"/>
      <c r="H22" s="176"/>
      <c r="I22" s="2"/>
    </row>
    <row r="23" spans="1:9" ht="8.25" customHeight="1" thickBot="1">
      <c r="A23" s="82"/>
      <c r="B23" s="38"/>
      <c r="C23" s="59"/>
      <c r="D23" s="14"/>
      <c r="E23" s="168"/>
      <c r="F23" s="169"/>
      <c r="G23" s="169"/>
      <c r="H23" s="170"/>
      <c r="I23" s="2"/>
    </row>
    <row r="24" spans="1:9" ht="27.75" customHeight="1" thickBot="1">
      <c r="A24" s="83">
        <v>3</v>
      </c>
      <c r="B24" s="76" t="s">
        <v>30</v>
      </c>
      <c r="C24" s="58" t="s">
        <v>41</v>
      </c>
      <c r="D24" s="35"/>
      <c r="E24" s="171"/>
      <c r="F24" s="172"/>
      <c r="G24" s="172"/>
      <c r="H24" s="173"/>
      <c r="I24" s="2"/>
    </row>
    <row r="25" spans="1:9" ht="48.75" customHeight="1">
      <c r="A25" s="82" t="s">
        <v>11</v>
      </c>
      <c r="B25" s="38" t="s">
        <v>56</v>
      </c>
      <c r="C25" s="59" t="s">
        <v>62</v>
      </c>
      <c r="D25" s="14" t="s">
        <v>8</v>
      </c>
      <c r="E25" s="165" t="s">
        <v>127</v>
      </c>
      <c r="F25" s="166"/>
      <c r="G25" s="166"/>
      <c r="H25" s="167"/>
      <c r="I25" s="2"/>
    </row>
    <row r="26" spans="1:9" ht="79.5" customHeight="1">
      <c r="A26" s="82" t="s">
        <v>12</v>
      </c>
      <c r="B26" s="38" t="s">
        <v>52</v>
      </c>
      <c r="C26" s="59" t="s">
        <v>63</v>
      </c>
      <c r="D26" s="14" t="s">
        <v>13</v>
      </c>
      <c r="E26" s="174" t="s">
        <v>128</v>
      </c>
      <c r="F26" s="175"/>
      <c r="G26" s="175"/>
      <c r="H26" s="176"/>
      <c r="I26" s="2"/>
    </row>
    <row r="27" spans="1:9" ht="6.75" customHeight="1" thickBot="1">
      <c r="A27" s="82"/>
      <c r="B27" s="38"/>
      <c r="C27" s="59"/>
      <c r="D27" s="14"/>
      <c r="E27" s="168"/>
      <c r="F27" s="169"/>
      <c r="G27" s="169"/>
      <c r="H27" s="170"/>
      <c r="I27" s="2"/>
    </row>
    <row r="28" spans="1:9" ht="28.5" customHeight="1" thickBot="1">
      <c r="A28" s="83">
        <v>4</v>
      </c>
      <c r="B28" s="76" t="s">
        <v>30</v>
      </c>
      <c r="C28" s="58" t="s">
        <v>42</v>
      </c>
      <c r="D28" s="35"/>
      <c r="E28" s="171"/>
      <c r="F28" s="172"/>
      <c r="G28" s="172"/>
      <c r="H28" s="173"/>
      <c r="I28" s="2"/>
    </row>
    <row r="29" spans="1:9" ht="54" customHeight="1">
      <c r="A29" s="84" t="s">
        <v>14</v>
      </c>
      <c r="B29" s="39" t="s">
        <v>53</v>
      </c>
      <c r="C29" s="61" t="s">
        <v>64</v>
      </c>
      <c r="D29" s="32" t="s">
        <v>13</v>
      </c>
      <c r="E29" s="165" t="s">
        <v>129</v>
      </c>
      <c r="F29" s="166"/>
      <c r="G29" s="166"/>
      <c r="H29" s="167"/>
      <c r="I29" s="2"/>
    </row>
    <row r="30" spans="1:9" ht="69.75" customHeight="1">
      <c r="A30" s="84" t="s">
        <v>37</v>
      </c>
      <c r="B30" s="38" t="s">
        <v>54</v>
      </c>
      <c r="C30" s="59" t="s">
        <v>65</v>
      </c>
      <c r="D30" s="14" t="s">
        <v>8</v>
      </c>
      <c r="E30" s="174" t="s">
        <v>130</v>
      </c>
      <c r="F30" s="175"/>
      <c r="G30" s="175"/>
      <c r="H30" s="176"/>
      <c r="I30" s="2"/>
    </row>
    <row r="31" spans="1:256" s="1" customFormat="1" ht="7.5" customHeight="1" thickBot="1">
      <c r="A31" s="84"/>
      <c r="B31" s="40"/>
      <c r="C31" s="57"/>
      <c r="D31" s="40"/>
      <c r="E31" s="177"/>
      <c r="F31" s="178"/>
      <c r="G31" s="178"/>
      <c r="H31" s="179"/>
      <c r="I31" s="72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9" ht="27.75" customHeight="1" thickBot="1">
      <c r="A32" s="83">
        <v>5</v>
      </c>
      <c r="B32" s="76" t="s">
        <v>30</v>
      </c>
      <c r="C32" s="58" t="s">
        <v>31</v>
      </c>
      <c r="D32" s="35"/>
      <c r="E32" s="171"/>
      <c r="F32" s="172"/>
      <c r="G32" s="172"/>
      <c r="H32" s="173"/>
      <c r="I32" s="2"/>
    </row>
    <row r="33" spans="1:9" ht="36" customHeight="1">
      <c r="A33" s="84" t="s">
        <v>36</v>
      </c>
      <c r="B33" s="62" t="s">
        <v>87</v>
      </c>
      <c r="C33" s="61" t="s">
        <v>86</v>
      </c>
      <c r="D33" s="16" t="s">
        <v>34</v>
      </c>
      <c r="E33" s="165" t="s">
        <v>191</v>
      </c>
      <c r="F33" s="166"/>
      <c r="G33" s="166"/>
      <c r="H33" s="167"/>
      <c r="I33" s="2"/>
    </row>
    <row r="34" spans="1:9" ht="8.25" customHeight="1" thickBot="1">
      <c r="A34" s="85"/>
      <c r="B34" s="64"/>
      <c r="C34" s="57"/>
      <c r="D34" s="27"/>
      <c r="E34" s="168"/>
      <c r="F34" s="169"/>
      <c r="G34" s="169"/>
      <c r="H34" s="170"/>
      <c r="I34" s="2"/>
    </row>
    <row r="35" spans="1:9" ht="22.5" customHeight="1" thickBot="1">
      <c r="A35" s="184"/>
      <c r="B35" s="185"/>
      <c r="C35" s="185"/>
      <c r="D35" s="185"/>
      <c r="E35" s="185"/>
      <c r="F35" s="185"/>
      <c r="G35" s="185"/>
      <c r="H35" s="186"/>
      <c r="I35" s="2"/>
    </row>
    <row r="36" spans="1:9" ht="22.5" customHeight="1">
      <c r="A36" s="117" t="s">
        <v>106</v>
      </c>
      <c r="B36" s="118"/>
      <c r="C36" s="118"/>
      <c r="D36" s="118"/>
      <c r="E36" s="118"/>
      <c r="F36" s="118"/>
      <c r="G36" s="118"/>
      <c r="H36" s="119"/>
      <c r="I36" s="2"/>
    </row>
    <row r="37" spans="1:9" ht="22.5" customHeight="1">
      <c r="A37" s="86"/>
      <c r="B37" s="77"/>
      <c r="C37" s="77"/>
      <c r="D37" s="77"/>
      <c r="E37" s="77"/>
      <c r="F37" s="77"/>
      <c r="G37" s="77"/>
      <c r="H37" s="78"/>
      <c r="I37" s="2"/>
    </row>
    <row r="38" spans="1:9" ht="22.5" customHeight="1">
      <c r="A38" s="86"/>
      <c r="B38" s="77"/>
      <c r="C38" s="77"/>
      <c r="D38" s="77"/>
      <c r="E38" s="77"/>
      <c r="F38" s="77"/>
      <c r="G38" s="77"/>
      <c r="H38" s="78"/>
      <c r="I38" s="2"/>
    </row>
    <row r="39" spans="1:9" ht="18" customHeight="1">
      <c r="A39" s="87"/>
      <c r="B39" s="25"/>
      <c r="C39" s="25"/>
      <c r="D39" s="25"/>
      <c r="E39" s="25"/>
      <c r="F39" s="25"/>
      <c r="G39" s="25"/>
      <c r="H39" s="26"/>
      <c r="I39" s="2"/>
    </row>
    <row r="40" spans="1:9" ht="21.75" customHeight="1" thickBot="1">
      <c r="A40" s="88" t="s">
        <v>71</v>
      </c>
      <c r="B40" s="68"/>
      <c r="C40" s="69"/>
      <c r="D40" s="69"/>
      <c r="E40" s="69"/>
      <c r="F40" s="69"/>
      <c r="G40" s="69"/>
      <c r="H40" s="70"/>
      <c r="I40" s="2"/>
    </row>
    <row r="41" spans="1:9" ht="15.75">
      <c r="A41" s="73"/>
      <c r="B41" s="10"/>
      <c r="C41" s="10"/>
      <c r="D41" s="1"/>
      <c r="E41" s="1"/>
      <c r="F41" s="1"/>
      <c r="G41" s="1"/>
      <c r="H41" s="1"/>
      <c r="I41" s="2"/>
    </row>
    <row r="42" spans="1:9" ht="15">
      <c r="A42" s="120"/>
      <c r="B42" s="183"/>
      <c r="C42" s="183"/>
      <c r="D42" s="183"/>
      <c r="E42" s="183"/>
      <c r="F42" s="183"/>
      <c r="G42" s="183"/>
      <c r="H42" s="183"/>
      <c r="I42" s="2"/>
    </row>
    <row r="43" spans="1:9" ht="15">
      <c r="A43" s="120"/>
      <c r="B43" s="183"/>
      <c r="C43" s="183"/>
      <c r="D43" s="183"/>
      <c r="E43" s="183"/>
      <c r="F43" s="183"/>
      <c r="G43" s="183"/>
      <c r="H43" s="183"/>
      <c r="I43" s="2"/>
    </row>
    <row r="44" spans="1:9" ht="15">
      <c r="A44" s="3"/>
      <c r="B44" s="1"/>
      <c r="C44" s="1"/>
      <c r="D44" s="1"/>
      <c r="E44" s="1"/>
      <c r="F44" s="1"/>
      <c r="G44" s="1"/>
      <c r="H44" s="1"/>
      <c r="I44" s="2"/>
    </row>
    <row r="45" spans="1:9" ht="15">
      <c r="A45" s="4"/>
      <c r="B45" s="5"/>
      <c r="C45" s="5"/>
      <c r="D45" s="5"/>
      <c r="E45" s="5"/>
      <c r="F45" s="5"/>
      <c r="G45" s="5"/>
      <c r="H45" s="5"/>
      <c r="I45" s="6"/>
    </row>
  </sheetData>
  <sheetProtection/>
  <mergeCells count="43">
    <mergeCell ref="A2:H2"/>
    <mergeCell ref="A3:H3"/>
    <mergeCell ref="A5:B6"/>
    <mergeCell ref="C5:C6"/>
    <mergeCell ref="D5:D6"/>
    <mergeCell ref="E5:E6"/>
    <mergeCell ref="F5:F6"/>
    <mergeCell ref="G5:H6"/>
    <mergeCell ref="A7:H7"/>
    <mergeCell ref="A8:H8"/>
    <mergeCell ref="A9:H9"/>
    <mergeCell ref="A10:A11"/>
    <mergeCell ref="B10:B11"/>
    <mergeCell ref="C10:C11"/>
    <mergeCell ref="D10:D11"/>
    <mergeCell ref="A36:H36"/>
    <mergeCell ref="A42:H42"/>
    <mergeCell ref="A43:H43"/>
    <mergeCell ref="A35:H35"/>
    <mergeCell ref="E10:H11"/>
    <mergeCell ref="E12:H12"/>
    <mergeCell ref="E13:H13"/>
    <mergeCell ref="E14:H14"/>
    <mergeCell ref="E16:H16"/>
    <mergeCell ref="E17:H17"/>
    <mergeCell ref="E15:H15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31:H31"/>
    <mergeCell ref="E32:H32"/>
    <mergeCell ref="E33:H33"/>
    <mergeCell ref="E34:H34"/>
    <mergeCell ref="E27:H27"/>
    <mergeCell ref="E28:H28"/>
    <mergeCell ref="E29:H29"/>
    <mergeCell ref="E30:H30"/>
  </mergeCells>
  <printOptions horizontalCentered="1"/>
  <pageMargins left="0.5118110236220472" right="0.5118110236220472" top="0.1968503937007874" bottom="0.1968503937007874" header="0.31496062992125984" footer="0.31496062992125984"/>
  <pageSetup fitToWidth="2" horizontalDpi="600" verticalDpi="600" orientation="portrait" paperSize="9" scale="60" r:id="rId2"/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5"/>
  <sheetViews>
    <sheetView showGridLines="0" zoomScalePageLayoutView="0" workbookViewId="0" topLeftCell="A28">
      <selection activeCell="C33" sqref="C33"/>
    </sheetView>
  </sheetViews>
  <sheetFormatPr defaultColWidth="9.140625" defaultRowHeight="15"/>
  <cols>
    <col min="1" max="1" width="6.28125" style="0" customWidth="1"/>
    <col min="2" max="2" width="14.00390625" style="0" bestFit="1" customWidth="1"/>
    <col min="3" max="3" width="65.00390625" style="0" bestFit="1" customWidth="1"/>
    <col min="4" max="4" width="12.8515625" style="0" customWidth="1"/>
    <col min="5" max="5" width="10.140625" style="0" customWidth="1"/>
    <col min="6" max="6" width="13.7109375" style="0" customWidth="1"/>
    <col min="7" max="7" width="12.8515625" style="0" customWidth="1"/>
    <col min="8" max="8" width="16.421875" style="0" customWidth="1"/>
    <col min="9" max="9" width="14.28125" style="0" bestFit="1" customWidth="1"/>
  </cols>
  <sheetData>
    <row r="1" spans="1:9" ht="15.75" thickBot="1">
      <c r="A1" s="93"/>
      <c r="B1" s="94"/>
      <c r="C1" s="94"/>
      <c r="D1" s="94"/>
      <c r="E1" s="94"/>
      <c r="F1" s="94"/>
      <c r="G1" s="94"/>
      <c r="H1" s="95"/>
      <c r="I1" s="8"/>
    </row>
    <row r="2" spans="1:9" ht="60" customHeight="1">
      <c r="A2" s="142" t="s">
        <v>67</v>
      </c>
      <c r="B2" s="143"/>
      <c r="C2" s="144"/>
      <c r="D2" s="144"/>
      <c r="E2" s="144"/>
      <c r="F2" s="144"/>
      <c r="G2" s="144"/>
      <c r="H2" s="145"/>
      <c r="I2" s="2"/>
    </row>
    <row r="3" spans="1:9" ht="27" customHeight="1">
      <c r="A3" s="146" t="s">
        <v>102</v>
      </c>
      <c r="B3" s="200"/>
      <c r="C3" s="200"/>
      <c r="D3" s="200"/>
      <c r="E3" s="200"/>
      <c r="F3" s="200"/>
      <c r="G3" s="200"/>
      <c r="H3" s="148"/>
      <c r="I3" s="2"/>
    </row>
    <row r="4" spans="1:9" ht="5.25" customHeight="1" thickBot="1">
      <c r="A4" s="79"/>
      <c r="B4" s="9"/>
      <c r="C4" s="9"/>
      <c r="D4" s="1"/>
      <c r="E4" s="1"/>
      <c r="F4" s="1"/>
      <c r="G4" s="1"/>
      <c r="H4" s="11"/>
      <c r="I4" s="2"/>
    </row>
    <row r="5" spans="1:9" ht="14.25" customHeight="1">
      <c r="A5" s="201" t="s">
        <v>5</v>
      </c>
      <c r="B5" s="202"/>
      <c r="C5" s="153" t="s">
        <v>68</v>
      </c>
      <c r="D5" s="155" t="s">
        <v>69</v>
      </c>
      <c r="E5" s="157" t="s">
        <v>15</v>
      </c>
      <c r="F5" s="159">
        <v>0.2725</v>
      </c>
      <c r="G5" s="161" t="s">
        <v>179</v>
      </c>
      <c r="H5" s="162"/>
      <c r="I5" s="2"/>
    </row>
    <row r="6" spans="1:9" ht="12" customHeight="1" thickBot="1">
      <c r="A6" s="203"/>
      <c r="B6" s="204"/>
      <c r="C6" s="154"/>
      <c r="D6" s="156"/>
      <c r="E6" s="158"/>
      <c r="F6" s="160"/>
      <c r="G6" s="163"/>
      <c r="H6" s="164"/>
      <c r="I6" s="2"/>
    </row>
    <row r="7" spans="1:9" ht="26.25" customHeight="1" thickBot="1">
      <c r="A7" s="122" t="s">
        <v>81</v>
      </c>
      <c r="B7" s="123"/>
      <c r="C7" s="123"/>
      <c r="D7" s="123"/>
      <c r="E7" s="123"/>
      <c r="F7" s="123"/>
      <c r="G7" s="123"/>
      <c r="H7" s="124"/>
      <c r="I7" s="2"/>
    </row>
    <row r="8" spans="1:9" ht="26.25" customHeight="1" thickBot="1">
      <c r="A8" s="125" t="s">
        <v>82</v>
      </c>
      <c r="B8" s="126"/>
      <c r="C8" s="126"/>
      <c r="D8" s="126"/>
      <c r="E8" s="126"/>
      <c r="F8" s="126"/>
      <c r="G8" s="126"/>
      <c r="H8" s="127"/>
      <c r="I8" s="2"/>
    </row>
    <row r="9" spans="1:9" ht="28.5" customHeight="1" thickBot="1">
      <c r="A9" s="128" t="s">
        <v>189</v>
      </c>
      <c r="B9" s="129"/>
      <c r="C9" s="129"/>
      <c r="D9" s="129"/>
      <c r="E9" s="129"/>
      <c r="F9" s="129"/>
      <c r="G9" s="129"/>
      <c r="H9" s="130"/>
      <c r="I9" s="2"/>
    </row>
    <row r="10" spans="1:12" ht="14.25" customHeight="1">
      <c r="A10" s="131" t="s">
        <v>90</v>
      </c>
      <c r="B10" s="133" t="s">
        <v>84</v>
      </c>
      <c r="C10" s="135" t="s">
        <v>1</v>
      </c>
      <c r="D10" s="139" t="s">
        <v>2</v>
      </c>
      <c r="E10" s="19" t="s">
        <v>3</v>
      </c>
      <c r="F10" s="139" t="s">
        <v>17</v>
      </c>
      <c r="G10" s="139" t="s">
        <v>16</v>
      </c>
      <c r="H10" s="139" t="s">
        <v>4</v>
      </c>
      <c r="I10" s="2"/>
      <c r="L10" t="s">
        <v>40</v>
      </c>
    </row>
    <row r="11" spans="1:9" ht="13.5" customHeight="1" thickBot="1">
      <c r="A11" s="132"/>
      <c r="B11" s="134"/>
      <c r="C11" s="137"/>
      <c r="D11" s="141"/>
      <c r="E11" s="19"/>
      <c r="F11" s="140"/>
      <c r="G11" s="141"/>
      <c r="H11" s="141"/>
      <c r="I11" s="2"/>
    </row>
    <row r="12" spans="1:9" ht="28.5" customHeight="1" thickBot="1">
      <c r="A12" s="80">
        <v>1</v>
      </c>
      <c r="B12" s="76" t="s">
        <v>83</v>
      </c>
      <c r="C12" s="60" t="s">
        <v>7</v>
      </c>
      <c r="D12" s="20"/>
      <c r="E12" s="20"/>
      <c r="F12" s="90"/>
      <c r="G12" s="21"/>
      <c r="H12" s="22">
        <f>SUM(H13:H14)</f>
        <v>3738.25</v>
      </c>
      <c r="I12" s="2"/>
    </row>
    <row r="13" spans="1:9" ht="68.25" customHeight="1">
      <c r="A13" s="82" t="s">
        <v>6</v>
      </c>
      <c r="B13" s="40" t="s">
        <v>28</v>
      </c>
      <c r="C13" s="61" t="s">
        <v>38</v>
      </c>
      <c r="D13" s="15">
        <v>1</v>
      </c>
      <c r="E13" s="16" t="s">
        <v>29</v>
      </c>
      <c r="F13" s="66">
        <v>1225.53</v>
      </c>
      <c r="G13" s="17">
        <f>ROUND(F13*(1+$F$5),2)</f>
        <v>1559.49</v>
      </c>
      <c r="H13" s="18">
        <f>ROUND(D13*G13,2)</f>
        <v>1559.49</v>
      </c>
      <c r="I13" s="71"/>
    </row>
    <row r="14" spans="1:9" ht="39" customHeight="1">
      <c r="A14" s="81" t="s">
        <v>55</v>
      </c>
      <c r="B14" s="40">
        <v>99814</v>
      </c>
      <c r="C14" s="98" t="s">
        <v>107</v>
      </c>
      <c r="D14" s="15">
        <v>1134.77</v>
      </c>
      <c r="E14" s="16" t="s">
        <v>8</v>
      </c>
      <c r="F14" s="66">
        <v>1.51</v>
      </c>
      <c r="G14" s="17">
        <f>ROUND(F14*(1+$F$5),2)</f>
        <v>1.92</v>
      </c>
      <c r="H14" s="18">
        <f>ROUND(D14*G14,2)</f>
        <v>2178.76</v>
      </c>
      <c r="I14" s="71"/>
    </row>
    <row r="15" spans="1:9" ht="8.25" customHeight="1" thickBot="1">
      <c r="A15" s="82"/>
      <c r="B15" s="40"/>
      <c r="C15" s="63"/>
      <c r="D15" s="13"/>
      <c r="E15" s="14"/>
      <c r="F15" s="24"/>
      <c r="G15" s="17"/>
      <c r="H15" s="18"/>
      <c r="I15" s="2"/>
    </row>
    <row r="16" spans="1:9" ht="33" customHeight="1" thickBot="1">
      <c r="A16" s="80">
        <v>2</v>
      </c>
      <c r="B16" s="76" t="s">
        <v>30</v>
      </c>
      <c r="C16" s="60" t="s">
        <v>49</v>
      </c>
      <c r="D16" s="20"/>
      <c r="E16" s="20"/>
      <c r="F16" s="90"/>
      <c r="G16" s="21"/>
      <c r="H16" s="22">
        <f>SUM(H17:H22)</f>
        <v>101233.34999999999</v>
      </c>
      <c r="I16" s="2"/>
    </row>
    <row r="17" spans="1:9" ht="65.25" customHeight="1">
      <c r="A17" s="82" t="s">
        <v>9</v>
      </c>
      <c r="B17" s="38" t="s">
        <v>47</v>
      </c>
      <c r="C17" s="61" t="s">
        <v>108</v>
      </c>
      <c r="D17" s="13">
        <v>134.02</v>
      </c>
      <c r="E17" s="13" t="s">
        <v>32</v>
      </c>
      <c r="F17" s="24">
        <v>0.67</v>
      </c>
      <c r="G17" s="17">
        <f aca="true" t="shared" si="0" ref="G17:G22">ROUND(F17*(1+$F$5),2)</f>
        <v>0.85</v>
      </c>
      <c r="H17" s="18">
        <f aca="true" t="shared" si="1" ref="H17:H22">ROUND(D17*G17,2)</f>
        <v>113.92</v>
      </c>
      <c r="I17" s="2"/>
    </row>
    <row r="18" spans="1:9" ht="65.25" customHeight="1">
      <c r="A18" s="82" t="s">
        <v>10</v>
      </c>
      <c r="B18" s="38" t="s">
        <v>48</v>
      </c>
      <c r="C18" s="97" t="s">
        <v>109</v>
      </c>
      <c r="D18" s="13">
        <v>953.84</v>
      </c>
      <c r="E18" s="13" t="s">
        <v>8</v>
      </c>
      <c r="F18" s="24">
        <v>2.27</v>
      </c>
      <c r="G18" s="17">
        <f t="shared" si="0"/>
        <v>2.89</v>
      </c>
      <c r="H18" s="18">
        <f t="shared" si="1"/>
        <v>2756.6</v>
      </c>
      <c r="I18" s="2"/>
    </row>
    <row r="19" spans="1:9" ht="65.25" customHeight="1">
      <c r="A19" s="82" t="s">
        <v>43</v>
      </c>
      <c r="B19" s="38" t="s">
        <v>47</v>
      </c>
      <c r="C19" s="97" t="s">
        <v>110</v>
      </c>
      <c r="D19" s="13">
        <f>D17</f>
        <v>134.02</v>
      </c>
      <c r="E19" s="13" t="s">
        <v>32</v>
      </c>
      <c r="F19" s="24">
        <v>0.67</v>
      </c>
      <c r="G19" s="17">
        <f t="shared" si="0"/>
        <v>0.85</v>
      </c>
      <c r="H19" s="18">
        <f t="shared" si="1"/>
        <v>113.92</v>
      </c>
      <c r="I19" s="2"/>
    </row>
    <row r="20" spans="1:9" ht="65.25" customHeight="1">
      <c r="A20" s="82" t="s">
        <v>44</v>
      </c>
      <c r="B20" s="38" t="s">
        <v>48</v>
      </c>
      <c r="C20" s="97" t="s">
        <v>111</v>
      </c>
      <c r="D20" s="13">
        <f>D18</f>
        <v>953.84</v>
      </c>
      <c r="E20" s="13" t="s">
        <v>8</v>
      </c>
      <c r="F20" s="24">
        <v>2.27</v>
      </c>
      <c r="G20" s="17">
        <f t="shared" si="0"/>
        <v>2.89</v>
      </c>
      <c r="H20" s="18">
        <f t="shared" si="1"/>
        <v>2756.6</v>
      </c>
      <c r="I20" s="2"/>
    </row>
    <row r="21" spans="1:9" ht="90" customHeight="1">
      <c r="A21" s="82" t="s">
        <v>45</v>
      </c>
      <c r="B21" s="38" t="s">
        <v>50</v>
      </c>
      <c r="C21" s="97" t="s">
        <v>112</v>
      </c>
      <c r="D21" s="13">
        <v>47.69</v>
      </c>
      <c r="E21" s="13" t="s">
        <v>35</v>
      </c>
      <c r="F21" s="24">
        <v>1529.42</v>
      </c>
      <c r="G21" s="17">
        <f t="shared" si="0"/>
        <v>1946.19</v>
      </c>
      <c r="H21" s="18">
        <f t="shared" si="1"/>
        <v>92813.8</v>
      </c>
      <c r="I21" s="2"/>
    </row>
    <row r="22" spans="1:9" ht="65.25" customHeight="1">
      <c r="A22" s="82" t="s">
        <v>46</v>
      </c>
      <c r="B22" s="38" t="s">
        <v>96</v>
      </c>
      <c r="C22" s="59" t="s">
        <v>113</v>
      </c>
      <c r="D22" s="13">
        <v>1139.79</v>
      </c>
      <c r="E22" s="14" t="s">
        <v>51</v>
      </c>
      <c r="F22" s="24">
        <v>1.85</v>
      </c>
      <c r="G22" s="17">
        <f t="shared" si="0"/>
        <v>2.35</v>
      </c>
      <c r="H22" s="18">
        <f t="shared" si="1"/>
        <v>2678.51</v>
      </c>
      <c r="I22" s="2"/>
    </row>
    <row r="23" spans="1:9" ht="8.25" customHeight="1" thickBot="1">
      <c r="A23" s="82"/>
      <c r="B23" s="38"/>
      <c r="C23" s="59"/>
      <c r="D23" s="13"/>
      <c r="E23" s="14"/>
      <c r="F23" s="24"/>
      <c r="G23" s="17"/>
      <c r="H23" s="18"/>
      <c r="I23" s="2"/>
    </row>
    <row r="24" spans="1:9" ht="27.75" customHeight="1" thickBot="1">
      <c r="A24" s="83">
        <v>3</v>
      </c>
      <c r="B24" s="76" t="s">
        <v>30</v>
      </c>
      <c r="C24" s="58" t="s">
        <v>41</v>
      </c>
      <c r="D24" s="34"/>
      <c r="E24" s="35"/>
      <c r="F24" s="36"/>
      <c r="G24" s="41"/>
      <c r="H24" s="42">
        <f>SUM(H25:H26)</f>
        <v>16252.95</v>
      </c>
      <c r="I24" s="2"/>
    </row>
    <row r="25" spans="1:9" ht="48.75" customHeight="1">
      <c r="A25" s="82" t="s">
        <v>11</v>
      </c>
      <c r="B25" s="38" t="s">
        <v>56</v>
      </c>
      <c r="C25" s="59" t="s">
        <v>114</v>
      </c>
      <c r="D25" s="13">
        <v>180.93</v>
      </c>
      <c r="E25" s="14" t="s">
        <v>8</v>
      </c>
      <c r="F25" s="24">
        <v>12.96</v>
      </c>
      <c r="G25" s="17">
        <f>ROUND(F25*(1+$F$5),2)</f>
        <v>16.49</v>
      </c>
      <c r="H25" s="18">
        <f>ROUND(D25*G25,2)</f>
        <v>2983.54</v>
      </c>
      <c r="I25" s="2"/>
    </row>
    <row r="26" spans="1:9" ht="79.5" customHeight="1">
      <c r="A26" s="82" t="s">
        <v>12</v>
      </c>
      <c r="B26" s="38" t="s">
        <v>52</v>
      </c>
      <c r="C26" s="59" t="s">
        <v>115</v>
      </c>
      <c r="D26" s="13">
        <v>361.86</v>
      </c>
      <c r="E26" s="14" t="s">
        <v>13</v>
      </c>
      <c r="F26" s="24">
        <v>28.82</v>
      </c>
      <c r="G26" s="17">
        <f>ROUND(F26*(1+$F$5),2)</f>
        <v>36.67</v>
      </c>
      <c r="H26" s="18">
        <f>ROUND(D26*G26,2)</f>
        <v>13269.41</v>
      </c>
      <c r="I26" s="2"/>
    </row>
    <row r="27" spans="1:9" ht="6.75" customHeight="1" thickBot="1">
      <c r="A27" s="82"/>
      <c r="B27" s="38"/>
      <c r="C27" s="59"/>
      <c r="D27" s="27"/>
      <c r="E27" s="14"/>
      <c r="F27" s="29"/>
      <c r="G27" s="17"/>
      <c r="H27" s="18"/>
      <c r="I27" s="2"/>
    </row>
    <row r="28" spans="1:9" ht="28.5" customHeight="1" thickBot="1">
      <c r="A28" s="83">
        <v>4</v>
      </c>
      <c r="B28" s="76" t="s">
        <v>30</v>
      </c>
      <c r="C28" s="58" t="s">
        <v>42</v>
      </c>
      <c r="D28" s="34"/>
      <c r="E28" s="35"/>
      <c r="F28" s="36"/>
      <c r="G28" s="41"/>
      <c r="H28" s="42">
        <f>SUM(H29:H30)</f>
        <v>1537.0100000000002</v>
      </c>
      <c r="I28" s="2"/>
    </row>
    <row r="29" spans="1:9" ht="54" customHeight="1">
      <c r="A29" s="84" t="s">
        <v>14</v>
      </c>
      <c r="B29" s="39" t="s">
        <v>53</v>
      </c>
      <c r="C29" s="61" t="s">
        <v>116</v>
      </c>
      <c r="D29" s="31">
        <v>348.7</v>
      </c>
      <c r="E29" s="32" t="s">
        <v>13</v>
      </c>
      <c r="F29" s="33">
        <v>2.48</v>
      </c>
      <c r="G29" s="17">
        <f>ROUND(F29*(1+$F$5),2)</f>
        <v>3.16</v>
      </c>
      <c r="H29" s="18">
        <f>ROUND(D29*G29,2)</f>
        <v>1101.89</v>
      </c>
      <c r="I29" s="2"/>
    </row>
    <row r="30" spans="1:9" ht="69.75" customHeight="1">
      <c r="A30" s="84" t="s">
        <v>37</v>
      </c>
      <c r="B30" s="38" t="s">
        <v>54</v>
      </c>
      <c r="C30" s="59" t="s">
        <v>117</v>
      </c>
      <c r="D30" s="13">
        <v>0.78</v>
      </c>
      <c r="E30" s="14" t="s">
        <v>8</v>
      </c>
      <c r="F30" s="24">
        <v>438.39</v>
      </c>
      <c r="G30" s="17">
        <f>ROUND(F30*(1+$F$5),2)</f>
        <v>557.85</v>
      </c>
      <c r="H30" s="18">
        <f>ROUND(D30*G30,2)</f>
        <v>435.12</v>
      </c>
      <c r="I30" s="2"/>
    </row>
    <row r="31" spans="1:256" s="1" customFormat="1" ht="7.5" customHeight="1" thickBot="1">
      <c r="A31" s="84"/>
      <c r="B31" s="40"/>
      <c r="C31" s="57"/>
      <c r="D31" s="13"/>
      <c r="E31" s="40"/>
      <c r="F31" s="24"/>
      <c r="G31" s="74"/>
      <c r="H31" s="75"/>
      <c r="I31" s="72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9" ht="27.75" customHeight="1" thickBot="1">
      <c r="A32" s="83">
        <v>5</v>
      </c>
      <c r="B32" s="76" t="s">
        <v>30</v>
      </c>
      <c r="C32" s="58" t="s">
        <v>31</v>
      </c>
      <c r="D32" s="34"/>
      <c r="E32" s="35"/>
      <c r="F32" s="36"/>
      <c r="G32" s="41"/>
      <c r="H32" s="42">
        <f>SUM(H33:H34)</f>
        <v>11197.61</v>
      </c>
      <c r="I32" s="2"/>
    </row>
    <row r="33" spans="1:9" ht="36" customHeight="1">
      <c r="A33" s="84" t="s">
        <v>36</v>
      </c>
      <c r="B33" s="62" t="s">
        <v>87</v>
      </c>
      <c r="C33" s="61" t="s">
        <v>86</v>
      </c>
      <c r="D33" s="15">
        <v>1.5</v>
      </c>
      <c r="E33" s="16" t="s">
        <v>34</v>
      </c>
      <c r="F33" s="23">
        <v>5866.46</v>
      </c>
      <c r="G33" s="17">
        <f>ROUND(F33*(1+$F$5),2)</f>
        <v>7465.07</v>
      </c>
      <c r="H33" s="18">
        <f>ROUND(D33*G33,2)</f>
        <v>11197.61</v>
      </c>
      <c r="I33" s="2"/>
    </row>
    <row r="34" spans="1:9" ht="8.25" customHeight="1" thickBot="1">
      <c r="A34" s="85"/>
      <c r="B34" s="64"/>
      <c r="C34" s="57"/>
      <c r="D34" s="27"/>
      <c r="E34" s="28"/>
      <c r="F34" s="29"/>
      <c r="G34" s="65"/>
      <c r="H34" s="67"/>
      <c r="I34" s="2"/>
    </row>
    <row r="35" spans="1:9" ht="22.5" customHeight="1" thickBot="1">
      <c r="A35" s="205" t="s">
        <v>78</v>
      </c>
      <c r="B35" s="206"/>
      <c r="C35" s="206"/>
      <c r="D35" s="206"/>
      <c r="E35" s="206"/>
      <c r="F35" s="206"/>
      <c r="G35" s="207"/>
      <c r="H35" s="30">
        <f>H12+H16+H24+H28+H32</f>
        <v>133959.16999999998</v>
      </c>
      <c r="I35" s="2"/>
    </row>
    <row r="36" spans="1:9" ht="22.5" customHeight="1">
      <c r="A36" s="117" t="s">
        <v>106</v>
      </c>
      <c r="B36" s="118"/>
      <c r="C36" s="118"/>
      <c r="D36" s="118"/>
      <c r="E36" s="118"/>
      <c r="F36" s="118"/>
      <c r="G36" s="118"/>
      <c r="H36" s="119"/>
      <c r="I36" s="2"/>
    </row>
    <row r="37" spans="1:9" ht="22.5" customHeight="1">
      <c r="A37" s="86"/>
      <c r="B37" s="77"/>
      <c r="C37" s="77"/>
      <c r="D37" s="77"/>
      <c r="E37" s="77"/>
      <c r="F37" s="77"/>
      <c r="G37" s="77"/>
      <c r="H37" s="78"/>
      <c r="I37" s="2"/>
    </row>
    <row r="38" spans="1:9" ht="22.5" customHeight="1">
      <c r="A38" s="86"/>
      <c r="B38" s="77"/>
      <c r="C38" s="77"/>
      <c r="D38" s="77"/>
      <c r="E38" s="77"/>
      <c r="F38" s="77"/>
      <c r="G38" s="77"/>
      <c r="H38" s="78"/>
      <c r="I38" s="2"/>
    </row>
    <row r="39" spans="1:9" ht="18" customHeight="1">
      <c r="A39" s="87"/>
      <c r="B39" s="25"/>
      <c r="C39" s="25"/>
      <c r="D39" s="25"/>
      <c r="E39" s="25"/>
      <c r="F39" s="25"/>
      <c r="G39" s="25"/>
      <c r="H39" s="26"/>
      <c r="I39" s="2"/>
    </row>
    <row r="40" spans="1:9" ht="21.75" customHeight="1" thickBot="1">
      <c r="A40" s="88" t="s">
        <v>70</v>
      </c>
      <c r="B40" s="68"/>
      <c r="C40" s="69"/>
      <c r="D40" s="69"/>
      <c r="E40" s="69"/>
      <c r="F40" s="69"/>
      <c r="G40" s="69"/>
      <c r="H40" s="70"/>
      <c r="I40" s="2"/>
    </row>
    <row r="41" spans="1:9" ht="15.75">
      <c r="A41" s="73"/>
      <c r="B41" s="10"/>
      <c r="C41" s="10"/>
      <c r="D41" s="1"/>
      <c r="E41" s="1"/>
      <c r="F41" s="1"/>
      <c r="G41" s="1"/>
      <c r="H41" s="1"/>
      <c r="I41" s="2"/>
    </row>
    <row r="42" spans="1:9" ht="15">
      <c r="A42" s="120"/>
      <c r="B42" s="183"/>
      <c r="C42" s="183"/>
      <c r="D42" s="183"/>
      <c r="E42" s="183"/>
      <c r="F42" s="183"/>
      <c r="G42" s="183"/>
      <c r="H42" s="183"/>
      <c r="I42" s="2"/>
    </row>
    <row r="43" spans="1:9" ht="15">
      <c r="A43" s="120"/>
      <c r="B43" s="183"/>
      <c r="C43" s="183"/>
      <c r="D43" s="183"/>
      <c r="E43" s="183"/>
      <c r="F43" s="183"/>
      <c r="G43" s="183"/>
      <c r="H43" s="183"/>
      <c r="I43" s="2"/>
    </row>
    <row r="44" spans="1:9" ht="15">
      <c r="A44" s="3"/>
      <c r="B44" s="1"/>
      <c r="C44" s="1"/>
      <c r="D44" s="1"/>
      <c r="E44" s="1"/>
      <c r="F44" s="1"/>
      <c r="G44" s="1"/>
      <c r="H44" s="1"/>
      <c r="I44" s="2"/>
    </row>
    <row r="45" spans="1:9" ht="15">
      <c r="A45" s="4"/>
      <c r="B45" s="5"/>
      <c r="C45" s="5"/>
      <c r="D45" s="5"/>
      <c r="E45" s="5"/>
      <c r="F45" s="5"/>
      <c r="G45" s="5"/>
      <c r="H45" s="5"/>
      <c r="I45" s="6"/>
    </row>
  </sheetData>
  <sheetProtection/>
  <mergeCells count="22">
    <mergeCell ref="A3:H3"/>
    <mergeCell ref="A2:H2"/>
    <mergeCell ref="A42:H42"/>
    <mergeCell ref="G10:G11"/>
    <mergeCell ref="H10:H11"/>
    <mergeCell ref="A7:H7"/>
    <mergeCell ref="F10:F11"/>
    <mergeCell ref="C10:C11"/>
    <mergeCell ref="A9:H9"/>
    <mergeCell ref="A10:A11"/>
    <mergeCell ref="G5:H6"/>
    <mergeCell ref="F5:F6"/>
    <mergeCell ref="E5:E6"/>
    <mergeCell ref="D5:D6"/>
    <mergeCell ref="A5:B6"/>
    <mergeCell ref="C5:C6"/>
    <mergeCell ref="A8:H8"/>
    <mergeCell ref="D10:D11"/>
    <mergeCell ref="B10:B11"/>
    <mergeCell ref="A43:H43"/>
    <mergeCell ref="A36:H36"/>
    <mergeCell ref="A35:G35"/>
  </mergeCells>
  <printOptions horizontalCentered="1"/>
  <pageMargins left="0.5118110236220472" right="0.5118110236220472" top="0.1968503937007874" bottom="0.1968503937007874" header="0.31496062992125984" footer="0.31496062992125984"/>
  <pageSetup fitToWidth="2" horizontalDpi="600" verticalDpi="600" orientation="portrait" paperSize="9" scale="60" r:id="rId2"/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5"/>
  <sheetViews>
    <sheetView showGridLines="0" zoomScalePageLayoutView="0" workbookViewId="0" topLeftCell="A1">
      <selection activeCell="A10" sqref="A10:A11"/>
    </sheetView>
  </sheetViews>
  <sheetFormatPr defaultColWidth="9.140625" defaultRowHeight="15"/>
  <cols>
    <col min="1" max="1" width="6.28125" style="0" customWidth="1"/>
    <col min="2" max="2" width="14.00390625" style="0" bestFit="1" customWidth="1"/>
    <col min="3" max="3" width="65.00390625" style="0" bestFit="1" customWidth="1"/>
    <col min="4" max="4" width="12.8515625" style="0" customWidth="1"/>
    <col min="5" max="5" width="10.140625" style="0" customWidth="1"/>
    <col min="6" max="6" width="13.7109375" style="0" customWidth="1"/>
    <col min="7" max="7" width="12.8515625" style="0" customWidth="1"/>
    <col min="8" max="8" width="16.421875" style="0" customWidth="1"/>
    <col min="9" max="9" width="14.28125" style="0" bestFit="1" customWidth="1"/>
  </cols>
  <sheetData>
    <row r="1" spans="1:9" ht="15.75" thickBot="1">
      <c r="A1" s="93"/>
      <c r="B1" s="94"/>
      <c r="C1" s="94"/>
      <c r="D1" s="94"/>
      <c r="E1" s="94"/>
      <c r="F1" s="94"/>
      <c r="G1" s="94"/>
      <c r="H1" s="95"/>
      <c r="I1" s="8"/>
    </row>
    <row r="2" spans="1:9" ht="60" customHeight="1">
      <c r="A2" s="142" t="s">
        <v>67</v>
      </c>
      <c r="B2" s="143"/>
      <c r="C2" s="144"/>
      <c r="D2" s="144"/>
      <c r="E2" s="144"/>
      <c r="F2" s="144"/>
      <c r="G2" s="144"/>
      <c r="H2" s="145"/>
      <c r="I2" s="2"/>
    </row>
    <row r="3" spans="1:9" ht="27" customHeight="1">
      <c r="A3" s="146" t="s">
        <v>101</v>
      </c>
      <c r="B3" s="200"/>
      <c r="C3" s="200"/>
      <c r="D3" s="200"/>
      <c r="E3" s="200"/>
      <c r="F3" s="200"/>
      <c r="G3" s="200"/>
      <c r="H3" s="148"/>
      <c r="I3" s="2"/>
    </row>
    <row r="4" spans="1:9" ht="5.25" customHeight="1" thickBot="1">
      <c r="A4" s="79"/>
      <c r="B4" s="9"/>
      <c r="C4" s="9"/>
      <c r="D4" s="1"/>
      <c r="E4" s="1"/>
      <c r="F4" s="1"/>
      <c r="G4" s="1"/>
      <c r="H4" s="11"/>
      <c r="I4" s="2"/>
    </row>
    <row r="5" spans="1:9" ht="14.25" customHeight="1">
      <c r="A5" s="201" t="s">
        <v>5</v>
      </c>
      <c r="B5" s="202"/>
      <c r="C5" s="153" t="s">
        <v>68</v>
      </c>
      <c r="D5" s="155" t="s">
        <v>69</v>
      </c>
      <c r="E5" s="157" t="s">
        <v>15</v>
      </c>
      <c r="F5" s="159">
        <v>0.2725</v>
      </c>
      <c r="G5" s="161" t="s">
        <v>180</v>
      </c>
      <c r="H5" s="162"/>
      <c r="I5" s="2"/>
    </row>
    <row r="6" spans="1:9" ht="12" customHeight="1" thickBot="1">
      <c r="A6" s="203"/>
      <c r="B6" s="204"/>
      <c r="C6" s="154"/>
      <c r="D6" s="156"/>
      <c r="E6" s="158"/>
      <c r="F6" s="160"/>
      <c r="G6" s="163"/>
      <c r="H6" s="164"/>
      <c r="I6" s="2"/>
    </row>
    <row r="7" spans="1:9" ht="26.25" customHeight="1" thickBot="1">
      <c r="A7" s="122" t="s">
        <v>81</v>
      </c>
      <c r="B7" s="123"/>
      <c r="C7" s="123"/>
      <c r="D7" s="123"/>
      <c r="E7" s="123"/>
      <c r="F7" s="123"/>
      <c r="G7" s="123"/>
      <c r="H7" s="124"/>
      <c r="I7" s="2"/>
    </row>
    <row r="8" spans="1:9" ht="26.25" customHeight="1" thickBot="1">
      <c r="A8" s="125" t="s">
        <v>82</v>
      </c>
      <c r="B8" s="126"/>
      <c r="C8" s="126"/>
      <c r="D8" s="126"/>
      <c r="E8" s="126"/>
      <c r="F8" s="126"/>
      <c r="G8" s="126"/>
      <c r="H8" s="127"/>
      <c r="I8" s="2"/>
    </row>
    <row r="9" spans="1:9" ht="28.5" customHeight="1" thickBot="1">
      <c r="A9" s="128" t="s">
        <v>188</v>
      </c>
      <c r="B9" s="129"/>
      <c r="C9" s="129"/>
      <c r="D9" s="129"/>
      <c r="E9" s="129"/>
      <c r="F9" s="129"/>
      <c r="G9" s="129"/>
      <c r="H9" s="130"/>
      <c r="I9" s="2"/>
    </row>
    <row r="10" spans="1:12" ht="14.25" customHeight="1">
      <c r="A10" s="131" t="s">
        <v>0</v>
      </c>
      <c r="B10" s="133" t="s">
        <v>84</v>
      </c>
      <c r="C10" s="135" t="s">
        <v>1</v>
      </c>
      <c r="D10" s="131" t="s">
        <v>3</v>
      </c>
      <c r="E10" s="187" t="s">
        <v>57</v>
      </c>
      <c r="F10" s="188"/>
      <c r="G10" s="188"/>
      <c r="H10" s="189"/>
      <c r="I10" s="2"/>
      <c r="L10" t="s">
        <v>40</v>
      </c>
    </row>
    <row r="11" spans="1:9" ht="13.5" customHeight="1" thickBot="1">
      <c r="A11" s="132"/>
      <c r="B11" s="134"/>
      <c r="C11" s="137"/>
      <c r="D11" s="199"/>
      <c r="E11" s="190"/>
      <c r="F11" s="191"/>
      <c r="G11" s="191"/>
      <c r="H11" s="192"/>
      <c r="I11" s="2"/>
    </row>
    <row r="12" spans="1:9" ht="28.5" customHeight="1" thickBot="1">
      <c r="A12" s="80">
        <v>1</v>
      </c>
      <c r="B12" s="76" t="s">
        <v>83</v>
      </c>
      <c r="C12" s="60" t="s">
        <v>7</v>
      </c>
      <c r="D12" s="20"/>
      <c r="E12" s="193"/>
      <c r="F12" s="194"/>
      <c r="G12" s="194"/>
      <c r="H12" s="195"/>
      <c r="I12" s="2"/>
    </row>
    <row r="13" spans="1:9" ht="68.25" customHeight="1">
      <c r="A13" s="82" t="s">
        <v>6</v>
      </c>
      <c r="B13" s="40" t="s">
        <v>28</v>
      </c>
      <c r="C13" s="61" t="s">
        <v>58</v>
      </c>
      <c r="D13" s="16" t="s">
        <v>29</v>
      </c>
      <c r="E13" s="165" t="s">
        <v>120</v>
      </c>
      <c r="F13" s="166"/>
      <c r="G13" s="166"/>
      <c r="H13" s="167"/>
      <c r="I13" s="71"/>
    </row>
    <row r="14" spans="1:9" ht="33" customHeight="1">
      <c r="A14" s="81" t="s">
        <v>55</v>
      </c>
      <c r="B14" s="40">
        <v>99814</v>
      </c>
      <c r="C14" s="98" t="s">
        <v>85</v>
      </c>
      <c r="D14" s="16" t="s">
        <v>8</v>
      </c>
      <c r="E14" s="174" t="s">
        <v>143</v>
      </c>
      <c r="F14" s="175"/>
      <c r="G14" s="175"/>
      <c r="H14" s="176"/>
      <c r="I14" s="71"/>
    </row>
    <row r="15" spans="1:9" ht="8.25" customHeight="1" thickBot="1">
      <c r="A15" s="82"/>
      <c r="B15" s="40"/>
      <c r="C15" s="63"/>
      <c r="D15" s="14"/>
      <c r="E15" s="168"/>
      <c r="F15" s="169"/>
      <c r="G15" s="169"/>
      <c r="H15" s="170"/>
      <c r="I15" s="2"/>
    </row>
    <row r="16" spans="1:9" ht="33" customHeight="1" thickBot="1">
      <c r="A16" s="80">
        <v>2</v>
      </c>
      <c r="B16" s="76" t="s">
        <v>30</v>
      </c>
      <c r="C16" s="60" t="s">
        <v>49</v>
      </c>
      <c r="D16" s="20"/>
      <c r="E16" s="193"/>
      <c r="F16" s="194"/>
      <c r="G16" s="194"/>
      <c r="H16" s="195"/>
      <c r="I16" s="2"/>
    </row>
    <row r="17" spans="1:9" ht="65.25" customHeight="1">
      <c r="A17" s="82" t="s">
        <v>9</v>
      </c>
      <c r="B17" s="38" t="s">
        <v>47</v>
      </c>
      <c r="C17" s="61" t="s">
        <v>59</v>
      </c>
      <c r="D17" s="13" t="s">
        <v>32</v>
      </c>
      <c r="E17" s="196" t="s">
        <v>144</v>
      </c>
      <c r="F17" s="197"/>
      <c r="G17" s="197"/>
      <c r="H17" s="198"/>
      <c r="I17" s="2"/>
    </row>
    <row r="18" spans="1:9" ht="65.25" customHeight="1">
      <c r="A18" s="82" t="s">
        <v>10</v>
      </c>
      <c r="B18" s="38" t="s">
        <v>48</v>
      </c>
      <c r="C18" s="97" t="s">
        <v>60</v>
      </c>
      <c r="D18" s="13" t="s">
        <v>8</v>
      </c>
      <c r="E18" s="180" t="s">
        <v>145</v>
      </c>
      <c r="F18" s="181"/>
      <c r="G18" s="181"/>
      <c r="H18" s="182"/>
      <c r="I18" s="2"/>
    </row>
    <row r="19" spans="1:9" ht="65.25" customHeight="1">
      <c r="A19" s="82" t="s">
        <v>43</v>
      </c>
      <c r="B19" s="38" t="s">
        <v>47</v>
      </c>
      <c r="C19" s="97" t="s">
        <v>59</v>
      </c>
      <c r="D19" s="13" t="s">
        <v>32</v>
      </c>
      <c r="E19" s="180" t="s">
        <v>146</v>
      </c>
      <c r="F19" s="181"/>
      <c r="G19" s="181"/>
      <c r="H19" s="182"/>
      <c r="I19" s="2"/>
    </row>
    <row r="20" spans="1:9" ht="65.25" customHeight="1">
      <c r="A20" s="82" t="s">
        <v>44</v>
      </c>
      <c r="B20" s="38" t="s">
        <v>48</v>
      </c>
      <c r="C20" s="97" t="s">
        <v>60</v>
      </c>
      <c r="D20" s="13" t="s">
        <v>8</v>
      </c>
      <c r="E20" s="180" t="s">
        <v>147</v>
      </c>
      <c r="F20" s="181"/>
      <c r="G20" s="181"/>
      <c r="H20" s="182"/>
      <c r="I20" s="2"/>
    </row>
    <row r="21" spans="1:9" ht="90" customHeight="1">
      <c r="A21" s="82" t="s">
        <v>45</v>
      </c>
      <c r="B21" s="38" t="s">
        <v>50</v>
      </c>
      <c r="C21" s="97" t="s">
        <v>61</v>
      </c>
      <c r="D21" s="13" t="s">
        <v>35</v>
      </c>
      <c r="E21" s="180" t="s">
        <v>148</v>
      </c>
      <c r="F21" s="181"/>
      <c r="G21" s="181"/>
      <c r="H21" s="182"/>
      <c r="I21" s="2"/>
    </row>
    <row r="22" spans="1:9" ht="65.25" customHeight="1">
      <c r="A22" s="82" t="s">
        <v>46</v>
      </c>
      <c r="B22" s="38" t="s">
        <v>96</v>
      </c>
      <c r="C22" s="59" t="s">
        <v>98</v>
      </c>
      <c r="D22" s="14" t="s">
        <v>51</v>
      </c>
      <c r="E22" s="174" t="s">
        <v>149</v>
      </c>
      <c r="F22" s="175"/>
      <c r="G22" s="175"/>
      <c r="H22" s="176"/>
      <c r="I22" s="2"/>
    </row>
    <row r="23" spans="1:9" ht="8.25" customHeight="1" thickBot="1">
      <c r="A23" s="82"/>
      <c r="B23" s="38"/>
      <c r="C23" s="59"/>
      <c r="D23" s="14"/>
      <c r="E23" s="168"/>
      <c r="F23" s="169"/>
      <c r="G23" s="169"/>
      <c r="H23" s="170"/>
      <c r="I23" s="2"/>
    </row>
    <row r="24" spans="1:9" ht="27.75" customHeight="1" thickBot="1">
      <c r="A24" s="83">
        <v>3</v>
      </c>
      <c r="B24" s="76" t="s">
        <v>30</v>
      </c>
      <c r="C24" s="58" t="s">
        <v>41</v>
      </c>
      <c r="D24" s="35"/>
      <c r="E24" s="171"/>
      <c r="F24" s="172"/>
      <c r="G24" s="172"/>
      <c r="H24" s="173"/>
      <c r="I24" s="2"/>
    </row>
    <row r="25" spans="1:9" ht="48.75" customHeight="1">
      <c r="A25" s="82" t="s">
        <v>11</v>
      </c>
      <c r="B25" s="38" t="s">
        <v>56</v>
      </c>
      <c r="C25" s="59" t="s">
        <v>62</v>
      </c>
      <c r="D25" s="14" t="s">
        <v>8</v>
      </c>
      <c r="E25" s="165" t="s">
        <v>150</v>
      </c>
      <c r="F25" s="166"/>
      <c r="G25" s="166"/>
      <c r="H25" s="167"/>
      <c r="I25" s="2"/>
    </row>
    <row r="26" spans="1:9" ht="79.5" customHeight="1">
      <c r="A26" s="82" t="s">
        <v>12</v>
      </c>
      <c r="B26" s="38" t="s">
        <v>52</v>
      </c>
      <c r="C26" s="59" t="s">
        <v>63</v>
      </c>
      <c r="D26" s="14" t="s">
        <v>13</v>
      </c>
      <c r="E26" s="174" t="s">
        <v>151</v>
      </c>
      <c r="F26" s="175"/>
      <c r="G26" s="175"/>
      <c r="H26" s="176"/>
      <c r="I26" s="2"/>
    </row>
    <row r="27" spans="1:9" ht="6.75" customHeight="1" thickBot="1">
      <c r="A27" s="82"/>
      <c r="B27" s="38"/>
      <c r="C27" s="59"/>
      <c r="D27" s="14"/>
      <c r="E27" s="168"/>
      <c r="F27" s="169"/>
      <c r="G27" s="169"/>
      <c r="H27" s="170"/>
      <c r="I27" s="2"/>
    </row>
    <row r="28" spans="1:9" ht="28.5" customHeight="1" thickBot="1">
      <c r="A28" s="83">
        <v>4</v>
      </c>
      <c r="B28" s="76" t="s">
        <v>30</v>
      </c>
      <c r="C28" s="58" t="s">
        <v>42</v>
      </c>
      <c r="D28" s="35"/>
      <c r="E28" s="171"/>
      <c r="F28" s="172"/>
      <c r="G28" s="172"/>
      <c r="H28" s="173"/>
      <c r="I28" s="2"/>
    </row>
    <row r="29" spans="1:9" ht="54" customHeight="1">
      <c r="A29" s="84" t="s">
        <v>14</v>
      </c>
      <c r="B29" s="39" t="s">
        <v>53</v>
      </c>
      <c r="C29" s="61" t="s">
        <v>64</v>
      </c>
      <c r="D29" s="32" t="s">
        <v>13</v>
      </c>
      <c r="E29" s="165" t="s">
        <v>152</v>
      </c>
      <c r="F29" s="166"/>
      <c r="G29" s="166"/>
      <c r="H29" s="167"/>
      <c r="I29" s="2"/>
    </row>
    <row r="30" spans="1:9" ht="69.75" customHeight="1">
      <c r="A30" s="84" t="s">
        <v>37</v>
      </c>
      <c r="B30" s="38" t="s">
        <v>54</v>
      </c>
      <c r="C30" s="59" t="s">
        <v>65</v>
      </c>
      <c r="D30" s="14" t="s">
        <v>8</v>
      </c>
      <c r="E30" s="174" t="s">
        <v>153</v>
      </c>
      <c r="F30" s="175"/>
      <c r="G30" s="175"/>
      <c r="H30" s="176"/>
      <c r="I30" s="2"/>
    </row>
    <row r="31" spans="1:256" s="1" customFormat="1" ht="7.5" customHeight="1" thickBot="1">
      <c r="A31" s="84"/>
      <c r="B31" s="40"/>
      <c r="C31" s="57"/>
      <c r="D31" s="40"/>
      <c r="E31" s="177"/>
      <c r="F31" s="178"/>
      <c r="G31" s="178"/>
      <c r="H31" s="179"/>
      <c r="I31" s="72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9" ht="27.75" customHeight="1" thickBot="1">
      <c r="A32" s="83">
        <v>5</v>
      </c>
      <c r="B32" s="76" t="s">
        <v>30</v>
      </c>
      <c r="C32" s="58" t="s">
        <v>31</v>
      </c>
      <c r="D32" s="35"/>
      <c r="E32" s="171"/>
      <c r="F32" s="172"/>
      <c r="G32" s="172"/>
      <c r="H32" s="173"/>
      <c r="I32" s="2"/>
    </row>
    <row r="33" spans="1:9" ht="36" customHeight="1">
      <c r="A33" s="84" t="s">
        <v>36</v>
      </c>
      <c r="B33" s="62" t="s">
        <v>87</v>
      </c>
      <c r="C33" s="61" t="s">
        <v>86</v>
      </c>
      <c r="D33" s="16" t="s">
        <v>34</v>
      </c>
      <c r="E33" s="165" t="s">
        <v>88</v>
      </c>
      <c r="F33" s="166"/>
      <c r="G33" s="166"/>
      <c r="H33" s="167"/>
      <c r="I33" s="2"/>
    </row>
    <row r="34" spans="1:9" ht="8.25" customHeight="1" thickBot="1">
      <c r="A34" s="85"/>
      <c r="B34" s="64"/>
      <c r="C34" s="57"/>
      <c r="D34" s="27"/>
      <c r="E34" s="168"/>
      <c r="F34" s="169"/>
      <c r="G34" s="169"/>
      <c r="H34" s="170"/>
      <c r="I34" s="2"/>
    </row>
    <row r="35" spans="1:9" ht="22.5" customHeight="1" thickBot="1">
      <c r="A35" s="184"/>
      <c r="B35" s="185"/>
      <c r="C35" s="185"/>
      <c r="D35" s="185"/>
      <c r="E35" s="185"/>
      <c r="F35" s="185"/>
      <c r="G35" s="185"/>
      <c r="H35" s="186"/>
      <c r="I35" s="2"/>
    </row>
    <row r="36" spans="1:9" ht="22.5" customHeight="1">
      <c r="A36" s="117" t="s">
        <v>106</v>
      </c>
      <c r="B36" s="118"/>
      <c r="C36" s="118"/>
      <c r="D36" s="118"/>
      <c r="E36" s="118"/>
      <c r="F36" s="118"/>
      <c r="G36" s="118"/>
      <c r="H36" s="119"/>
      <c r="I36" s="2"/>
    </row>
    <row r="37" spans="1:9" ht="22.5" customHeight="1">
      <c r="A37" s="86"/>
      <c r="B37" s="77"/>
      <c r="C37" s="77"/>
      <c r="D37" s="77"/>
      <c r="E37" s="77"/>
      <c r="F37" s="77"/>
      <c r="G37" s="77"/>
      <c r="H37" s="78"/>
      <c r="I37" s="2"/>
    </row>
    <row r="38" spans="1:9" ht="22.5" customHeight="1">
      <c r="A38" s="86"/>
      <c r="B38" s="77"/>
      <c r="C38" s="77"/>
      <c r="D38" s="77"/>
      <c r="E38" s="77"/>
      <c r="F38" s="77"/>
      <c r="G38" s="77"/>
      <c r="H38" s="78"/>
      <c r="I38" s="2"/>
    </row>
    <row r="39" spans="1:9" ht="18" customHeight="1">
      <c r="A39" s="87"/>
      <c r="B39" s="25"/>
      <c r="C39" s="25"/>
      <c r="D39" s="25"/>
      <c r="E39" s="25"/>
      <c r="F39" s="25"/>
      <c r="G39" s="25"/>
      <c r="H39" s="26"/>
      <c r="I39" s="2"/>
    </row>
    <row r="40" spans="1:9" ht="21.75" customHeight="1" thickBot="1">
      <c r="A40" s="88" t="s">
        <v>71</v>
      </c>
      <c r="B40" s="68"/>
      <c r="C40" s="69"/>
      <c r="D40" s="69"/>
      <c r="E40" s="69"/>
      <c r="F40" s="69"/>
      <c r="G40" s="69"/>
      <c r="H40" s="70"/>
      <c r="I40" s="2"/>
    </row>
    <row r="41" spans="1:9" ht="15.75">
      <c r="A41" s="73"/>
      <c r="B41" s="10"/>
      <c r="C41" s="10"/>
      <c r="D41" s="1"/>
      <c r="E41" s="1"/>
      <c r="F41" s="1"/>
      <c r="G41" s="1"/>
      <c r="H41" s="1"/>
      <c r="I41" s="2"/>
    </row>
    <row r="42" spans="1:9" ht="15">
      <c r="A42" s="120"/>
      <c r="B42" s="183"/>
      <c r="C42" s="183"/>
      <c r="D42" s="183"/>
      <c r="E42" s="183"/>
      <c r="F42" s="183"/>
      <c r="G42" s="183"/>
      <c r="H42" s="183"/>
      <c r="I42" s="2"/>
    </row>
    <row r="43" spans="1:9" ht="15">
      <c r="A43" s="120"/>
      <c r="B43" s="183"/>
      <c r="C43" s="183"/>
      <c r="D43" s="183"/>
      <c r="E43" s="183"/>
      <c r="F43" s="183"/>
      <c r="G43" s="183"/>
      <c r="H43" s="183"/>
      <c r="I43" s="2"/>
    </row>
    <row r="44" spans="1:9" ht="15">
      <c r="A44" s="3"/>
      <c r="B44" s="1"/>
      <c r="C44" s="1"/>
      <c r="D44" s="1"/>
      <c r="E44" s="1"/>
      <c r="F44" s="1"/>
      <c r="G44" s="1"/>
      <c r="H44" s="1"/>
      <c r="I44" s="2"/>
    </row>
    <row r="45" spans="1:9" ht="15">
      <c r="A45" s="4"/>
      <c r="B45" s="5"/>
      <c r="C45" s="5"/>
      <c r="D45" s="5"/>
      <c r="E45" s="5"/>
      <c r="F45" s="5"/>
      <c r="G45" s="5"/>
      <c r="H45" s="5"/>
      <c r="I45" s="6"/>
    </row>
  </sheetData>
  <sheetProtection/>
  <mergeCells count="43">
    <mergeCell ref="A36:H36"/>
    <mergeCell ref="A42:H42"/>
    <mergeCell ref="A43:H43"/>
    <mergeCell ref="E30:H30"/>
    <mergeCell ref="E31:H31"/>
    <mergeCell ref="E32:H32"/>
    <mergeCell ref="E33:H33"/>
    <mergeCell ref="E34:H34"/>
    <mergeCell ref="A35:H35"/>
    <mergeCell ref="E24:H24"/>
    <mergeCell ref="E25:H25"/>
    <mergeCell ref="E26:H26"/>
    <mergeCell ref="E27:H27"/>
    <mergeCell ref="E28:H28"/>
    <mergeCell ref="E29:H29"/>
    <mergeCell ref="E18:H18"/>
    <mergeCell ref="E19:H19"/>
    <mergeCell ref="E20:H20"/>
    <mergeCell ref="E21:H21"/>
    <mergeCell ref="E22:H22"/>
    <mergeCell ref="E23:H23"/>
    <mergeCell ref="E12:H12"/>
    <mergeCell ref="E13:H13"/>
    <mergeCell ref="E14:H14"/>
    <mergeCell ref="E15:H15"/>
    <mergeCell ref="E16:H16"/>
    <mergeCell ref="E17:H17"/>
    <mergeCell ref="A7:H7"/>
    <mergeCell ref="A8:H8"/>
    <mergeCell ref="A9:H9"/>
    <mergeCell ref="A10:A11"/>
    <mergeCell ref="B10:B11"/>
    <mergeCell ref="C10:C11"/>
    <mergeCell ref="D10:D11"/>
    <mergeCell ref="E10:H11"/>
    <mergeCell ref="A2:H2"/>
    <mergeCell ref="A3:H3"/>
    <mergeCell ref="A5:B6"/>
    <mergeCell ref="C5:C6"/>
    <mergeCell ref="D5:D6"/>
    <mergeCell ref="E5:E6"/>
    <mergeCell ref="F5:F6"/>
    <mergeCell ref="G5:H6"/>
  </mergeCells>
  <printOptions horizontalCentered="1"/>
  <pageMargins left="0.5118110236220472" right="0.5118110236220472" top="0.1968503937007874" bottom="0.1968503937007874" header="0.31496062992125984" footer="0.31496062992125984"/>
  <pageSetup fitToWidth="2" horizontalDpi="600" verticalDpi="600" orientation="portrait" paperSize="9" scale="60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5"/>
  <sheetViews>
    <sheetView showGridLines="0" zoomScalePageLayoutView="0" workbookViewId="0" topLeftCell="A31">
      <selection activeCell="A10" sqref="A10:A11"/>
    </sheetView>
  </sheetViews>
  <sheetFormatPr defaultColWidth="9.140625" defaultRowHeight="15"/>
  <cols>
    <col min="1" max="1" width="6.28125" style="0" customWidth="1"/>
    <col min="2" max="2" width="14.00390625" style="0" bestFit="1" customWidth="1"/>
    <col min="3" max="3" width="65.00390625" style="0" bestFit="1" customWidth="1"/>
    <col min="4" max="4" width="12.8515625" style="0" customWidth="1"/>
    <col min="5" max="5" width="10.140625" style="0" customWidth="1"/>
    <col min="6" max="6" width="13.7109375" style="0" customWidth="1"/>
    <col min="7" max="7" width="12.8515625" style="0" customWidth="1"/>
    <col min="8" max="8" width="16.421875" style="0" customWidth="1"/>
    <col min="9" max="9" width="14.28125" style="0" bestFit="1" customWidth="1"/>
  </cols>
  <sheetData>
    <row r="1" spans="1:9" ht="15.75" thickBot="1">
      <c r="A1" s="93"/>
      <c r="B1" s="94"/>
      <c r="C1" s="94"/>
      <c r="D1" s="94"/>
      <c r="E1" s="94"/>
      <c r="F1" s="94"/>
      <c r="G1" s="94"/>
      <c r="H1" s="95"/>
      <c r="I1" s="8"/>
    </row>
    <row r="2" spans="1:9" ht="60" customHeight="1">
      <c r="A2" s="142" t="s">
        <v>67</v>
      </c>
      <c r="B2" s="143"/>
      <c r="C2" s="144"/>
      <c r="D2" s="144"/>
      <c r="E2" s="144"/>
      <c r="F2" s="144"/>
      <c r="G2" s="144"/>
      <c r="H2" s="145"/>
      <c r="I2" s="2"/>
    </row>
    <row r="3" spans="1:9" ht="27" customHeight="1">
      <c r="A3" s="146" t="s">
        <v>102</v>
      </c>
      <c r="B3" s="200"/>
      <c r="C3" s="200"/>
      <c r="D3" s="200"/>
      <c r="E3" s="200"/>
      <c r="F3" s="200"/>
      <c r="G3" s="200"/>
      <c r="H3" s="148"/>
      <c r="I3" s="2"/>
    </row>
    <row r="4" spans="1:9" ht="5.25" customHeight="1" thickBot="1">
      <c r="A4" s="79"/>
      <c r="B4" s="9"/>
      <c r="C4" s="9"/>
      <c r="D4" s="1"/>
      <c r="E4" s="1"/>
      <c r="F4" s="1"/>
      <c r="G4" s="1"/>
      <c r="H4" s="11"/>
      <c r="I4" s="2"/>
    </row>
    <row r="5" spans="1:9" ht="14.25" customHeight="1">
      <c r="A5" s="201" t="s">
        <v>5</v>
      </c>
      <c r="B5" s="202"/>
      <c r="C5" s="153" t="s">
        <v>68</v>
      </c>
      <c r="D5" s="155" t="s">
        <v>69</v>
      </c>
      <c r="E5" s="157" t="s">
        <v>15</v>
      </c>
      <c r="F5" s="159">
        <v>0.2725</v>
      </c>
      <c r="G5" s="161" t="s">
        <v>181</v>
      </c>
      <c r="H5" s="162"/>
      <c r="I5" s="2"/>
    </row>
    <row r="6" spans="1:9" ht="12" customHeight="1" thickBot="1">
      <c r="A6" s="203"/>
      <c r="B6" s="204"/>
      <c r="C6" s="154"/>
      <c r="D6" s="156"/>
      <c r="E6" s="158"/>
      <c r="F6" s="160"/>
      <c r="G6" s="163"/>
      <c r="H6" s="164"/>
      <c r="I6" s="2"/>
    </row>
    <row r="7" spans="1:9" ht="26.25" customHeight="1" thickBot="1">
      <c r="A7" s="122" t="s">
        <v>81</v>
      </c>
      <c r="B7" s="123"/>
      <c r="C7" s="123"/>
      <c r="D7" s="123"/>
      <c r="E7" s="123"/>
      <c r="F7" s="123"/>
      <c r="G7" s="123"/>
      <c r="H7" s="124"/>
      <c r="I7" s="2"/>
    </row>
    <row r="8" spans="1:9" ht="26.25" customHeight="1" thickBot="1">
      <c r="A8" s="125" t="s">
        <v>82</v>
      </c>
      <c r="B8" s="126"/>
      <c r="C8" s="126"/>
      <c r="D8" s="126"/>
      <c r="E8" s="126"/>
      <c r="F8" s="126"/>
      <c r="G8" s="126"/>
      <c r="H8" s="127"/>
      <c r="I8" s="2"/>
    </row>
    <row r="9" spans="1:9" ht="28.5" customHeight="1" thickBot="1">
      <c r="A9" s="128" t="s">
        <v>188</v>
      </c>
      <c r="B9" s="129"/>
      <c r="C9" s="129"/>
      <c r="D9" s="129"/>
      <c r="E9" s="129"/>
      <c r="F9" s="129"/>
      <c r="G9" s="129"/>
      <c r="H9" s="130"/>
      <c r="I9" s="2"/>
    </row>
    <row r="10" spans="1:12" ht="14.25" customHeight="1">
      <c r="A10" s="131" t="s">
        <v>0</v>
      </c>
      <c r="B10" s="133" t="s">
        <v>84</v>
      </c>
      <c r="C10" s="135" t="s">
        <v>1</v>
      </c>
      <c r="D10" s="139" t="s">
        <v>2</v>
      </c>
      <c r="E10" s="19" t="s">
        <v>3</v>
      </c>
      <c r="F10" s="139" t="s">
        <v>17</v>
      </c>
      <c r="G10" s="139" t="s">
        <v>16</v>
      </c>
      <c r="H10" s="139" t="s">
        <v>4</v>
      </c>
      <c r="I10" s="2"/>
      <c r="L10" t="s">
        <v>40</v>
      </c>
    </row>
    <row r="11" spans="1:9" ht="13.5" customHeight="1" thickBot="1">
      <c r="A11" s="132"/>
      <c r="B11" s="134"/>
      <c r="C11" s="137"/>
      <c r="D11" s="141"/>
      <c r="E11" s="19"/>
      <c r="F11" s="140"/>
      <c r="G11" s="141"/>
      <c r="H11" s="141"/>
      <c r="I11" s="2"/>
    </row>
    <row r="12" spans="1:9" ht="28.5" customHeight="1" thickBot="1">
      <c r="A12" s="80">
        <v>1</v>
      </c>
      <c r="B12" s="76" t="s">
        <v>83</v>
      </c>
      <c r="C12" s="60" t="s">
        <v>7</v>
      </c>
      <c r="D12" s="20"/>
      <c r="E12" s="20"/>
      <c r="F12" s="99"/>
      <c r="G12" s="21"/>
      <c r="H12" s="22">
        <f>SUM(H13:H14)</f>
        <v>5393.82</v>
      </c>
      <c r="I12" s="2"/>
    </row>
    <row r="13" spans="1:9" ht="79.5" customHeight="1">
      <c r="A13" s="82" t="s">
        <v>6</v>
      </c>
      <c r="B13" s="40" t="s">
        <v>28</v>
      </c>
      <c r="C13" s="61" t="s">
        <v>131</v>
      </c>
      <c r="D13" s="15">
        <v>0</v>
      </c>
      <c r="E13" s="16" t="s">
        <v>29</v>
      </c>
      <c r="F13" s="66">
        <v>1225.53</v>
      </c>
      <c r="G13" s="17">
        <f>ROUND(F13*(1+$F$5),2)</f>
        <v>1559.49</v>
      </c>
      <c r="H13" s="18">
        <f>ROUND(D13*G13,2)</f>
        <v>0</v>
      </c>
      <c r="I13" s="71"/>
    </row>
    <row r="14" spans="1:9" ht="41.25" customHeight="1">
      <c r="A14" s="81" t="s">
        <v>55</v>
      </c>
      <c r="B14" s="40">
        <v>99814</v>
      </c>
      <c r="C14" s="98" t="s">
        <v>132</v>
      </c>
      <c r="D14" s="15">
        <v>2809.28</v>
      </c>
      <c r="E14" s="16" t="s">
        <v>8</v>
      </c>
      <c r="F14" s="66">
        <v>1.51</v>
      </c>
      <c r="G14" s="17">
        <f>ROUND(F14*(1+$F$5),2)</f>
        <v>1.92</v>
      </c>
      <c r="H14" s="18">
        <f>ROUND(D14*G14,2)</f>
        <v>5393.82</v>
      </c>
      <c r="I14" s="71"/>
    </row>
    <row r="15" spans="1:9" ht="8.25" customHeight="1" thickBot="1">
      <c r="A15" s="82"/>
      <c r="B15" s="40"/>
      <c r="C15" s="63"/>
      <c r="D15" s="13"/>
      <c r="E15" s="14"/>
      <c r="F15" s="24"/>
      <c r="G15" s="17"/>
      <c r="H15" s="18"/>
      <c r="I15" s="2"/>
    </row>
    <row r="16" spans="1:9" ht="33" customHeight="1" thickBot="1">
      <c r="A16" s="80">
        <v>2</v>
      </c>
      <c r="B16" s="76" t="s">
        <v>30</v>
      </c>
      <c r="C16" s="60" t="s">
        <v>49</v>
      </c>
      <c r="D16" s="20"/>
      <c r="E16" s="20"/>
      <c r="F16" s="99"/>
      <c r="G16" s="21"/>
      <c r="H16" s="22">
        <f>SUM(H17:H22)</f>
        <v>254133.90999999997</v>
      </c>
      <c r="I16" s="2"/>
    </row>
    <row r="17" spans="1:9" ht="65.25" customHeight="1">
      <c r="A17" s="82" t="s">
        <v>9</v>
      </c>
      <c r="B17" s="38" t="s">
        <v>47</v>
      </c>
      <c r="C17" s="61" t="s">
        <v>133</v>
      </c>
      <c r="D17" s="13">
        <v>336.42</v>
      </c>
      <c r="E17" s="13" t="s">
        <v>32</v>
      </c>
      <c r="F17" s="24">
        <v>0.67</v>
      </c>
      <c r="G17" s="17">
        <f aca="true" t="shared" si="0" ref="G17:G22">ROUND(F17*(1+$F$5),2)</f>
        <v>0.85</v>
      </c>
      <c r="H17" s="18">
        <f aca="true" t="shared" si="1" ref="H17:H22">ROUND(D17*G17,2)</f>
        <v>285.96</v>
      </c>
      <c r="I17" s="2"/>
    </row>
    <row r="18" spans="1:9" ht="65.25" customHeight="1">
      <c r="A18" s="82" t="s">
        <v>10</v>
      </c>
      <c r="B18" s="38" t="s">
        <v>48</v>
      </c>
      <c r="C18" s="97" t="s">
        <v>134</v>
      </c>
      <c r="D18" s="13">
        <v>2394.47</v>
      </c>
      <c r="E18" s="13" t="s">
        <v>8</v>
      </c>
      <c r="F18" s="24">
        <v>2.27</v>
      </c>
      <c r="G18" s="17">
        <f t="shared" si="0"/>
        <v>2.89</v>
      </c>
      <c r="H18" s="18">
        <f t="shared" si="1"/>
        <v>6920.02</v>
      </c>
      <c r="I18" s="2"/>
    </row>
    <row r="19" spans="1:9" ht="65.25" customHeight="1">
      <c r="A19" s="82" t="s">
        <v>43</v>
      </c>
      <c r="B19" s="38" t="s">
        <v>47</v>
      </c>
      <c r="C19" s="97" t="s">
        <v>135</v>
      </c>
      <c r="D19" s="13">
        <f>D17</f>
        <v>336.42</v>
      </c>
      <c r="E19" s="13" t="s">
        <v>32</v>
      </c>
      <c r="F19" s="24">
        <v>0.67</v>
      </c>
      <c r="G19" s="17">
        <f t="shared" si="0"/>
        <v>0.85</v>
      </c>
      <c r="H19" s="18">
        <f t="shared" si="1"/>
        <v>285.96</v>
      </c>
      <c r="I19" s="2"/>
    </row>
    <row r="20" spans="1:9" ht="65.25" customHeight="1">
      <c r="A20" s="82" t="s">
        <v>44</v>
      </c>
      <c r="B20" s="38" t="s">
        <v>48</v>
      </c>
      <c r="C20" s="97" t="s">
        <v>136</v>
      </c>
      <c r="D20" s="13">
        <f>D18</f>
        <v>2394.47</v>
      </c>
      <c r="E20" s="13" t="s">
        <v>8</v>
      </c>
      <c r="F20" s="24">
        <v>2.27</v>
      </c>
      <c r="G20" s="17">
        <f t="shared" si="0"/>
        <v>2.89</v>
      </c>
      <c r="H20" s="18">
        <f t="shared" si="1"/>
        <v>6920.02</v>
      </c>
      <c r="I20" s="2"/>
    </row>
    <row r="21" spans="1:9" ht="90" customHeight="1">
      <c r="A21" s="82" t="s">
        <v>45</v>
      </c>
      <c r="B21" s="38" t="s">
        <v>50</v>
      </c>
      <c r="C21" s="97" t="s">
        <v>137</v>
      </c>
      <c r="D21" s="13">
        <v>119.72</v>
      </c>
      <c r="E21" s="13" t="s">
        <v>35</v>
      </c>
      <c r="F21" s="24">
        <v>1529.42</v>
      </c>
      <c r="G21" s="17">
        <f t="shared" si="0"/>
        <v>1946.19</v>
      </c>
      <c r="H21" s="18">
        <f t="shared" si="1"/>
        <v>232997.87</v>
      </c>
      <c r="I21" s="2"/>
    </row>
    <row r="22" spans="1:9" ht="65.25" customHeight="1">
      <c r="A22" s="82" t="s">
        <v>46</v>
      </c>
      <c r="B22" s="38" t="s">
        <v>96</v>
      </c>
      <c r="C22" s="59" t="s">
        <v>138</v>
      </c>
      <c r="D22" s="13">
        <v>2861.31</v>
      </c>
      <c r="E22" s="14" t="s">
        <v>51</v>
      </c>
      <c r="F22" s="24">
        <v>1.85</v>
      </c>
      <c r="G22" s="17">
        <f t="shared" si="0"/>
        <v>2.35</v>
      </c>
      <c r="H22" s="18">
        <f t="shared" si="1"/>
        <v>6724.08</v>
      </c>
      <c r="I22" s="2"/>
    </row>
    <row r="23" spans="1:9" ht="8.25" customHeight="1" thickBot="1">
      <c r="A23" s="82"/>
      <c r="B23" s="38"/>
      <c r="C23" s="59"/>
      <c r="D23" s="13"/>
      <c r="E23" s="14"/>
      <c r="F23" s="24"/>
      <c r="G23" s="17"/>
      <c r="H23" s="18"/>
      <c r="I23" s="2"/>
    </row>
    <row r="24" spans="1:9" ht="27.75" customHeight="1" thickBot="1">
      <c r="A24" s="83">
        <v>3</v>
      </c>
      <c r="B24" s="76" t="s">
        <v>30</v>
      </c>
      <c r="C24" s="58" t="s">
        <v>41</v>
      </c>
      <c r="D24" s="34"/>
      <c r="E24" s="35"/>
      <c r="F24" s="36"/>
      <c r="G24" s="41"/>
      <c r="H24" s="42">
        <f>SUM(H25:H26)</f>
        <v>37262.02</v>
      </c>
      <c r="I24" s="2"/>
    </row>
    <row r="25" spans="1:9" ht="48.75" customHeight="1">
      <c r="A25" s="82" t="s">
        <v>11</v>
      </c>
      <c r="B25" s="38" t="s">
        <v>56</v>
      </c>
      <c r="C25" s="59" t="s">
        <v>139</v>
      </c>
      <c r="D25" s="13">
        <v>414.81</v>
      </c>
      <c r="E25" s="14" t="s">
        <v>8</v>
      </c>
      <c r="F25" s="24">
        <v>12.96</v>
      </c>
      <c r="G25" s="17">
        <f>ROUND(F25*(1+$F$5),2)</f>
        <v>16.49</v>
      </c>
      <c r="H25" s="18">
        <f>ROUND(D25*G25,2)</f>
        <v>6840.22</v>
      </c>
      <c r="I25" s="2"/>
    </row>
    <row r="26" spans="1:9" ht="79.5" customHeight="1">
      <c r="A26" s="82" t="s">
        <v>12</v>
      </c>
      <c r="B26" s="38" t="s">
        <v>52</v>
      </c>
      <c r="C26" s="59" t="s">
        <v>140</v>
      </c>
      <c r="D26" s="13">
        <v>829.61</v>
      </c>
      <c r="E26" s="14" t="s">
        <v>13</v>
      </c>
      <c r="F26" s="24">
        <v>28.82</v>
      </c>
      <c r="G26" s="17">
        <f>ROUND(F26*(1+$F$5),2)</f>
        <v>36.67</v>
      </c>
      <c r="H26" s="18">
        <f>ROUND(D26*G26,2)</f>
        <v>30421.8</v>
      </c>
      <c r="I26" s="2"/>
    </row>
    <row r="27" spans="1:9" ht="6.75" customHeight="1" thickBot="1">
      <c r="A27" s="82"/>
      <c r="B27" s="38"/>
      <c r="C27" s="59"/>
      <c r="D27" s="27"/>
      <c r="E27" s="14"/>
      <c r="F27" s="29"/>
      <c r="G27" s="17"/>
      <c r="H27" s="18"/>
      <c r="I27" s="2"/>
    </row>
    <row r="28" spans="1:9" ht="28.5" customHeight="1" thickBot="1">
      <c r="A28" s="83">
        <v>4</v>
      </c>
      <c r="B28" s="76" t="s">
        <v>30</v>
      </c>
      <c r="C28" s="58" t="s">
        <v>42</v>
      </c>
      <c r="D28" s="34"/>
      <c r="E28" s="35"/>
      <c r="F28" s="36"/>
      <c r="G28" s="41"/>
      <c r="H28" s="42">
        <f>SUM(H29:H30)</f>
        <v>3137.75</v>
      </c>
      <c r="I28" s="2"/>
    </row>
    <row r="29" spans="1:9" ht="54" customHeight="1">
      <c r="A29" s="84" t="s">
        <v>14</v>
      </c>
      <c r="B29" s="39" t="s">
        <v>53</v>
      </c>
      <c r="C29" s="61" t="s">
        <v>141</v>
      </c>
      <c r="D29" s="31">
        <v>715.8</v>
      </c>
      <c r="E29" s="32" t="s">
        <v>13</v>
      </c>
      <c r="F29" s="33">
        <v>2.48</v>
      </c>
      <c r="G29" s="17">
        <f>ROUND(F29*(1+$F$5),2)</f>
        <v>3.16</v>
      </c>
      <c r="H29" s="18">
        <f>ROUND(D29*G29,2)</f>
        <v>2261.93</v>
      </c>
      <c r="I29" s="2"/>
    </row>
    <row r="30" spans="1:9" ht="69.75" customHeight="1">
      <c r="A30" s="84" t="s">
        <v>37</v>
      </c>
      <c r="B30" s="38" t="s">
        <v>54</v>
      </c>
      <c r="C30" s="59" t="s">
        <v>142</v>
      </c>
      <c r="D30" s="13">
        <v>1.57</v>
      </c>
      <c r="E30" s="14" t="s">
        <v>8</v>
      </c>
      <c r="F30" s="24">
        <v>438.39</v>
      </c>
      <c r="G30" s="17">
        <f>ROUND(F30*(1+$F$5),2)</f>
        <v>557.85</v>
      </c>
      <c r="H30" s="18">
        <f>ROUND(D30*G30,2)</f>
        <v>875.82</v>
      </c>
      <c r="I30" s="2"/>
    </row>
    <row r="31" spans="1:256" s="1" customFormat="1" ht="7.5" customHeight="1" thickBot="1">
      <c r="A31" s="84"/>
      <c r="B31" s="40"/>
      <c r="C31" s="57"/>
      <c r="D31" s="13"/>
      <c r="E31" s="40"/>
      <c r="F31" s="24"/>
      <c r="G31" s="74"/>
      <c r="H31" s="75"/>
      <c r="I31" s="72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9" ht="27.75" customHeight="1" thickBot="1">
      <c r="A32" s="83">
        <v>5</v>
      </c>
      <c r="B32" s="76" t="s">
        <v>30</v>
      </c>
      <c r="C32" s="58" t="s">
        <v>31</v>
      </c>
      <c r="D32" s="34"/>
      <c r="E32" s="35"/>
      <c r="F32" s="36"/>
      <c r="G32" s="41"/>
      <c r="H32" s="42">
        <f>SUM(H33:H34)</f>
        <v>14930.14</v>
      </c>
      <c r="I32" s="2"/>
    </row>
    <row r="33" spans="1:9" ht="36" customHeight="1">
      <c r="A33" s="84" t="s">
        <v>36</v>
      </c>
      <c r="B33" s="62" t="s">
        <v>87</v>
      </c>
      <c r="C33" s="61" t="s">
        <v>86</v>
      </c>
      <c r="D33" s="15">
        <v>2</v>
      </c>
      <c r="E33" s="16" t="s">
        <v>34</v>
      </c>
      <c r="F33" s="23">
        <v>5866.46</v>
      </c>
      <c r="G33" s="17">
        <f>ROUND(F33*(1+$F$5),2)</f>
        <v>7465.07</v>
      </c>
      <c r="H33" s="18">
        <f>ROUND(D33*G33,2)</f>
        <v>14930.14</v>
      </c>
      <c r="I33" s="2"/>
    </row>
    <row r="34" spans="1:9" ht="8.25" customHeight="1" thickBot="1">
      <c r="A34" s="85"/>
      <c r="B34" s="64"/>
      <c r="C34" s="57"/>
      <c r="D34" s="27"/>
      <c r="E34" s="28"/>
      <c r="F34" s="29"/>
      <c r="G34" s="65"/>
      <c r="H34" s="67"/>
      <c r="I34" s="2"/>
    </row>
    <row r="35" spans="1:9" ht="22.5" customHeight="1" thickBot="1">
      <c r="A35" s="205" t="s">
        <v>79</v>
      </c>
      <c r="B35" s="206"/>
      <c r="C35" s="206"/>
      <c r="D35" s="206"/>
      <c r="E35" s="206"/>
      <c r="F35" s="206"/>
      <c r="G35" s="207"/>
      <c r="H35" s="30">
        <f>H12+H16+H24+H28+H32</f>
        <v>314857.64</v>
      </c>
      <c r="I35" s="2"/>
    </row>
    <row r="36" spans="1:9" ht="22.5" customHeight="1">
      <c r="A36" s="117" t="s">
        <v>106</v>
      </c>
      <c r="B36" s="118"/>
      <c r="C36" s="118"/>
      <c r="D36" s="118"/>
      <c r="E36" s="118"/>
      <c r="F36" s="118"/>
      <c r="G36" s="118"/>
      <c r="H36" s="119"/>
      <c r="I36" s="2"/>
    </row>
    <row r="37" spans="1:9" ht="22.5" customHeight="1">
      <c r="A37" s="86"/>
      <c r="B37" s="77"/>
      <c r="C37" s="77"/>
      <c r="D37" s="77"/>
      <c r="E37" s="77"/>
      <c r="F37" s="77"/>
      <c r="G37" s="77"/>
      <c r="H37" s="78"/>
      <c r="I37" s="2"/>
    </row>
    <row r="38" spans="1:9" ht="22.5" customHeight="1">
      <c r="A38" s="86"/>
      <c r="B38" s="77"/>
      <c r="C38" s="77"/>
      <c r="D38" s="77"/>
      <c r="E38" s="77"/>
      <c r="F38" s="77"/>
      <c r="G38" s="77"/>
      <c r="H38" s="78"/>
      <c r="I38" s="2"/>
    </row>
    <row r="39" spans="1:9" ht="18" customHeight="1">
      <c r="A39" s="87"/>
      <c r="B39" s="25"/>
      <c r="C39" s="25"/>
      <c r="D39" s="25"/>
      <c r="E39" s="25"/>
      <c r="F39" s="25"/>
      <c r="G39" s="25"/>
      <c r="H39" s="26"/>
      <c r="I39" s="2"/>
    </row>
    <row r="40" spans="1:9" ht="21.75" customHeight="1" thickBot="1">
      <c r="A40" s="88" t="s">
        <v>70</v>
      </c>
      <c r="B40" s="68"/>
      <c r="C40" s="69"/>
      <c r="D40" s="69"/>
      <c r="E40" s="69"/>
      <c r="F40" s="69"/>
      <c r="G40" s="69"/>
      <c r="H40" s="70"/>
      <c r="I40" s="2"/>
    </row>
    <row r="41" spans="1:9" ht="15.75">
      <c r="A41" s="73"/>
      <c r="B41" s="10"/>
      <c r="C41" s="10"/>
      <c r="D41" s="1"/>
      <c r="E41" s="1"/>
      <c r="F41" s="1"/>
      <c r="G41" s="1"/>
      <c r="H41" s="1"/>
      <c r="I41" s="2"/>
    </row>
    <row r="42" spans="1:9" ht="15">
      <c r="A42" s="120"/>
      <c r="B42" s="183"/>
      <c r="C42" s="183"/>
      <c r="D42" s="183"/>
      <c r="E42" s="183"/>
      <c r="F42" s="183"/>
      <c r="G42" s="183"/>
      <c r="H42" s="183"/>
      <c r="I42" s="2"/>
    </row>
    <row r="43" spans="1:9" ht="15">
      <c r="A43" s="120"/>
      <c r="B43" s="183"/>
      <c r="C43" s="183"/>
      <c r="D43" s="183"/>
      <c r="E43" s="183"/>
      <c r="F43" s="183"/>
      <c r="G43" s="183"/>
      <c r="H43" s="183"/>
      <c r="I43" s="2"/>
    </row>
    <row r="44" spans="1:9" ht="15">
      <c r="A44" s="3"/>
      <c r="B44" s="1"/>
      <c r="C44" s="1"/>
      <c r="D44" s="1"/>
      <c r="E44" s="1"/>
      <c r="F44" s="1"/>
      <c r="G44" s="1"/>
      <c r="H44" s="1"/>
      <c r="I44" s="2"/>
    </row>
    <row r="45" spans="1:9" ht="15">
      <c r="A45" s="4"/>
      <c r="B45" s="5"/>
      <c r="C45" s="5"/>
      <c r="D45" s="5"/>
      <c r="E45" s="5"/>
      <c r="F45" s="5"/>
      <c r="G45" s="5"/>
      <c r="H45" s="5"/>
      <c r="I45" s="6"/>
    </row>
  </sheetData>
  <sheetProtection/>
  <mergeCells count="22">
    <mergeCell ref="B10:B11"/>
    <mergeCell ref="C10:C11"/>
    <mergeCell ref="F5:F6"/>
    <mergeCell ref="G5:H6"/>
    <mergeCell ref="A35:G35"/>
    <mergeCell ref="A36:H36"/>
    <mergeCell ref="A42:H42"/>
    <mergeCell ref="A43:H43"/>
    <mergeCell ref="A7:H7"/>
    <mergeCell ref="A8:H8"/>
    <mergeCell ref="A9:H9"/>
    <mergeCell ref="A10:A11"/>
    <mergeCell ref="D10:D11"/>
    <mergeCell ref="F10:F11"/>
    <mergeCell ref="G10:G11"/>
    <mergeCell ref="H10:H11"/>
    <mergeCell ref="A2:H2"/>
    <mergeCell ref="A3:H3"/>
    <mergeCell ref="A5:B6"/>
    <mergeCell ref="C5:C6"/>
    <mergeCell ref="D5:D6"/>
    <mergeCell ref="E5:E6"/>
  </mergeCells>
  <printOptions horizontalCentered="1"/>
  <pageMargins left="0.5118110236220472" right="0.5118110236220472" top="0.1968503937007874" bottom="0.1968503937007874" header="0.31496062992125984" footer="0.31496062992125984"/>
  <pageSetup fitToWidth="2" horizontalDpi="600" verticalDpi="600" orientation="portrait" paperSize="9" scale="60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5"/>
  <sheetViews>
    <sheetView showGridLines="0" zoomScalePageLayoutView="0" workbookViewId="0" topLeftCell="A1">
      <selection activeCell="A10" sqref="A10:A11"/>
    </sheetView>
  </sheetViews>
  <sheetFormatPr defaultColWidth="9.140625" defaultRowHeight="15"/>
  <cols>
    <col min="1" max="1" width="6.28125" style="0" customWidth="1"/>
    <col min="2" max="2" width="14.00390625" style="0" bestFit="1" customWidth="1"/>
    <col min="3" max="3" width="65.00390625" style="0" bestFit="1" customWidth="1"/>
    <col min="4" max="4" width="12.8515625" style="0" customWidth="1"/>
    <col min="5" max="5" width="10.140625" style="0" customWidth="1"/>
    <col min="6" max="6" width="13.7109375" style="0" customWidth="1"/>
    <col min="7" max="7" width="12.8515625" style="0" customWidth="1"/>
    <col min="8" max="8" width="16.421875" style="0" customWidth="1"/>
    <col min="9" max="9" width="14.28125" style="0" bestFit="1" customWidth="1"/>
  </cols>
  <sheetData>
    <row r="1" spans="1:9" ht="15.75" thickBot="1">
      <c r="A1" s="93"/>
      <c r="B1" s="94"/>
      <c r="C1" s="94"/>
      <c r="D1" s="94"/>
      <c r="E1" s="94"/>
      <c r="F1" s="94"/>
      <c r="G1" s="94"/>
      <c r="H1" s="95"/>
      <c r="I1" s="8"/>
    </row>
    <row r="2" spans="1:9" ht="60" customHeight="1">
      <c r="A2" s="142" t="s">
        <v>67</v>
      </c>
      <c r="B2" s="143"/>
      <c r="C2" s="144"/>
      <c r="D2" s="144"/>
      <c r="E2" s="144"/>
      <c r="F2" s="144"/>
      <c r="G2" s="144"/>
      <c r="H2" s="145"/>
      <c r="I2" s="2"/>
    </row>
    <row r="3" spans="1:9" ht="27" customHeight="1">
      <c r="A3" s="146" t="s">
        <v>101</v>
      </c>
      <c r="B3" s="200"/>
      <c r="C3" s="200"/>
      <c r="D3" s="200"/>
      <c r="E3" s="200"/>
      <c r="F3" s="200"/>
      <c r="G3" s="200"/>
      <c r="H3" s="148"/>
      <c r="I3" s="2"/>
    </row>
    <row r="4" spans="1:9" ht="5.25" customHeight="1" thickBot="1">
      <c r="A4" s="79"/>
      <c r="B4" s="9"/>
      <c r="C4" s="9"/>
      <c r="D4" s="1"/>
      <c r="E4" s="1"/>
      <c r="F4" s="1"/>
      <c r="G4" s="1"/>
      <c r="H4" s="11"/>
      <c r="I4" s="2"/>
    </row>
    <row r="5" spans="1:9" ht="14.25" customHeight="1">
      <c r="A5" s="201" t="s">
        <v>5</v>
      </c>
      <c r="B5" s="202"/>
      <c r="C5" s="153" t="s">
        <v>68</v>
      </c>
      <c r="D5" s="155" t="s">
        <v>69</v>
      </c>
      <c r="E5" s="157" t="s">
        <v>15</v>
      </c>
      <c r="F5" s="159">
        <v>0.2725</v>
      </c>
      <c r="G5" s="161" t="s">
        <v>182</v>
      </c>
      <c r="H5" s="162"/>
      <c r="I5" s="2"/>
    </row>
    <row r="6" spans="1:9" ht="12" customHeight="1" thickBot="1">
      <c r="A6" s="203"/>
      <c r="B6" s="204"/>
      <c r="C6" s="154"/>
      <c r="D6" s="156"/>
      <c r="E6" s="158"/>
      <c r="F6" s="160"/>
      <c r="G6" s="163"/>
      <c r="H6" s="164"/>
      <c r="I6" s="2"/>
    </row>
    <row r="7" spans="1:9" ht="26.25" customHeight="1" thickBot="1">
      <c r="A7" s="122" t="s">
        <v>81</v>
      </c>
      <c r="B7" s="123"/>
      <c r="C7" s="123"/>
      <c r="D7" s="123"/>
      <c r="E7" s="123"/>
      <c r="F7" s="123"/>
      <c r="G7" s="123"/>
      <c r="H7" s="124"/>
      <c r="I7" s="2"/>
    </row>
    <row r="8" spans="1:9" ht="26.25" customHeight="1" thickBot="1">
      <c r="A8" s="125" t="s">
        <v>82</v>
      </c>
      <c r="B8" s="126"/>
      <c r="C8" s="126"/>
      <c r="D8" s="126"/>
      <c r="E8" s="126"/>
      <c r="F8" s="126"/>
      <c r="G8" s="126"/>
      <c r="H8" s="127"/>
      <c r="I8" s="2"/>
    </row>
    <row r="9" spans="1:9" ht="28.5" customHeight="1" thickBot="1">
      <c r="A9" s="128" t="s">
        <v>187</v>
      </c>
      <c r="B9" s="129"/>
      <c r="C9" s="129"/>
      <c r="D9" s="129"/>
      <c r="E9" s="129"/>
      <c r="F9" s="129"/>
      <c r="G9" s="129"/>
      <c r="H9" s="130"/>
      <c r="I9" s="2"/>
    </row>
    <row r="10" spans="1:12" ht="14.25" customHeight="1">
      <c r="A10" s="131" t="s">
        <v>0</v>
      </c>
      <c r="B10" s="133" t="s">
        <v>84</v>
      </c>
      <c r="C10" s="135" t="s">
        <v>1</v>
      </c>
      <c r="D10" s="131" t="s">
        <v>3</v>
      </c>
      <c r="E10" s="187" t="s">
        <v>57</v>
      </c>
      <c r="F10" s="188"/>
      <c r="G10" s="188"/>
      <c r="H10" s="189"/>
      <c r="I10" s="2"/>
      <c r="L10" t="s">
        <v>40</v>
      </c>
    </row>
    <row r="11" spans="1:9" ht="13.5" customHeight="1" thickBot="1">
      <c r="A11" s="132"/>
      <c r="B11" s="134"/>
      <c r="C11" s="137"/>
      <c r="D11" s="199"/>
      <c r="E11" s="190"/>
      <c r="F11" s="191"/>
      <c r="G11" s="191"/>
      <c r="H11" s="192"/>
      <c r="I11" s="2"/>
    </row>
    <row r="12" spans="1:9" ht="28.5" customHeight="1" thickBot="1">
      <c r="A12" s="80">
        <v>1</v>
      </c>
      <c r="B12" s="76" t="s">
        <v>83</v>
      </c>
      <c r="C12" s="108" t="s">
        <v>7</v>
      </c>
      <c r="D12" s="20"/>
      <c r="E12" s="193"/>
      <c r="F12" s="194"/>
      <c r="G12" s="194"/>
      <c r="H12" s="195"/>
      <c r="I12" s="2"/>
    </row>
    <row r="13" spans="1:9" ht="68.25" customHeight="1">
      <c r="A13" s="82" t="s">
        <v>6</v>
      </c>
      <c r="B13" s="40" t="s">
        <v>28</v>
      </c>
      <c r="C13" s="109" t="s">
        <v>58</v>
      </c>
      <c r="D13" s="16" t="s">
        <v>29</v>
      </c>
      <c r="E13" s="165" t="s">
        <v>120</v>
      </c>
      <c r="F13" s="166"/>
      <c r="G13" s="166"/>
      <c r="H13" s="167"/>
      <c r="I13" s="71"/>
    </row>
    <row r="14" spans="1:9" ht="33" customHeight="1">
      <c r="A14" s="81" t="s">
        <v>55</v>
      </c>
      <c r="B14" s="40">
        <v>99814</v>
      </c>
      <c r="C14" s="98" t="s">
        <v>85</v>
      </c>
      <c r="D14" s="16" t="s">
        <v>8</v>
      </c>
      <c r="E14" s="174" t="s">
        <v>165</v>
      </c>
      <c r="F14" s="175"/>
      <c r="G14" s="175"/>
      <c r="H14" s="176"/>
      <c r="I14" s="71"/>
    </row>
    <row r="15" spans="1:9" ht="8.25" customHeight="1" thickBot="1">
      <c r="A15" s="82"/>
      <c r="B15" s="40"/>
      <c r="C15" s="63"/>
      <c r="D15" s="14"/>
      <c r="E15" s="168"/>
      <c r="F15" s="169"/>
      <c r="G15" s="169"/>
      <c r="H15" s="170"/>
      <c r="I15" s="2"/>
    </row>
    <row r="16" spans="1:9" ht="33" customHeight="1" thickBot="1">
      <c r="A16" s="80">
        <v>2</v>
      </c>
      <c r="B16" s="76" t="s">
        <v>30</v>
      </c>
      <c r="C16" s="108" t="s">
        <v>49</v>
      </c>
      <c r="D16" s="20"/>
      <c r="E16" s="193"/>
      <c r="F16" s="194"/>
      <c r="G16" s="194"/>
      <c r="H16" s="195"/>
      <c r="I16" s="2"/>
    </row>
    <row r="17" spans="1:9" ht="65.25" customHeight="1">
      <c r="A17" s="82" t="s">
        <v>9</v>
      </c>
      <c r="B17" s="38" t="s">
        <v>47</v>
      </c>
      <c r="C17" s="109" t="s">
        <v>59</v>
      </c>
      <c r="D17" s="13" t="s">
        <v>32</v>
      </c>
      <c r="E17" s="196" t="s">
        <v>166</v>
      </c>
      <c r="F17" s="197"/>
      <c r="G17" s="197"/>
      <c r="H17" s="198"/>
      <c r="I17" s="2"/>
    </row>
    <row r="18" spans="1:9" ht="65.25" customHeight="1">
      <c r="A18" s="82" t="s">
        <v>10</v>
      </c>
      <c r="B18" s="38" t="s">
        <v>48</v>
      </c>
      <c r="C18" s="97" t="s">
        <v>60</v>
      </c>
      <c r="D18" s="13" t="s">
        <v>8</v>
      </c>
      <c r="E18" s="180" t="s">
        <v>167</v>
      </c>
      <c r="F18" s="181"/>
      <c r="G18" s="181"/>
      <c r="H18" s="182"/>
      <c r="I18" s="2"/>
    </row>
    <row r="19" spans="1:9" ht="65.25" customHeight="1">
      <c r="A19" s="82" t="s">
        <v>43</v>
      </c>
      <c r="B19" s="38" t="s">
        <v>47</v>
      </c>
      <c r="C19" s="97" t="s">
        <v>59</v>
      </c>
      <c r="D19" s="13" t="s">
        <v>32</v>
      </c>
      <c r="E19" s="180" t="s">
        <v>168</v>
      </c>
      <c r="F19" s="181"/>
      <c r="G19" s="181"/>
      <c r="H19" s="182"/>
      <c r="I19" s="2"/>
    </row>
    <row r="20" spans="1:9" ht="65.25" customHeight="1">
      <c r="A20" s="82" t="s">
        <v>44</v>
      </c>
      <c r="B20" s="38" t="s">
        <v>48</v>
      </c>
      <c r="C20" s="97" t="s">
        <v>60</v>
      </c>
      <c r="D20" s="13" t="s">
        <v>8</v>
      </c>
      <c r="E20" s="180" t="s">
        <v>169</v>
      </c>
      <c r="F20" s="181"/>
      <c r="G20" s="181"/>
      <c r="H20" s="182"/>
      <c r="I20" s="2"/>
    </row>
    <row r="21" spans="1:9" ht="90" customHeight="1">
      <c r="A21" s="82" t="s">
        <v>45</v>
      </c>
      <c r="B21" s="38" t="s">
        <v>50</v>
      </c>
      <c r="C21" s="97" t="s">
        <v>61</v>
      </c>
      <c r="D21" s="13" t="s">
        <v>35</v>
      </c>
      <c r="E21" s="180" t="s">
        <v>170</v>
      </c>
      <c r="F21" s="181"/>
      <c r="G21" s="181"/>
      <c r="H21" s="182"/>
      <c r="I21" s="2"/>
    </row>
    <row r="22" spans="1:9" ht="65.25" customHeight="1">
      <c r="A22" s="82" t="s">
        <v>46</v>
      </c>
      <c r="B22" s="38" t="s">
        <v>96</v>
      </c>
      <c r="C22" s="59" t="s">
        <v>98</v>
      </c>
      <c r="D22" s="14" t="s">
        <v>51</v>
      </c>
      <c r="E22" s="174" t="s">
        <v>171</v>
      </c>
      <c r="F22" s="175"/>
      <c r="G22" s="175"/>
      <c r="H22" s="176"/>
      <c r="I22" s="2"/>
    </row>
    <row r="23" spans="1:9" ht="8.25" customHeight="1" thickBot="1">
      <c r="A23" s="82"/>
      <c r="B23" s="38"/>
      <c r="C23" s="59"/>
      <c r="D23" s="14"/>
      <c r="E23" s="168"/>
      <c r="F23" s="169"/>
      <c r="G23" s="169"/>
      <c r="H23" s="170"/>
      <c r="I23" s="2"/>
    </row>
    <row r="24" spans="1:9" ht="27.75" customHeight="1" thickBot="1">
      <c r="A24" s="83">
        <v>3</v>
      </c>
      <c r="B24" s="76" t="s">
        <v>30</v>
      </c>
      <c r="C24" s="58" t="s">
        <v>41</v>
      </c>
      <c r="D24" s="35"/>
      <c r="E24" s="171"/>
      <c r="F24" s="172"/>
      <c r="G24" s="172"/>
      <c r="H24" s="173"/>
      <c r="I24" s="2"/>
    </row>
    <row r="25" spans="1:9" ht="48.75" customHeight="1">
      <c r="A25" s="82" t="s">
        <v>11</v>
      </c>
      <c r="B25" s="38" t="s">
        <v>56</v>
      </c>
      <c r="C25" s="59" t="s">
        <v>62</v>
      </c>
      <c r="D25" s="14" t="s">
        <v>8</v>
      </c>
      <c r="E25" s="165" t="s">
        <v>172</v>
      </c>
      <c r="F25" s="166"/>
      <c r="G25" s="166"/>
      <c r="H25" s="167"/>
      <c r="I25" s="2"/>
    </row>
    <row r="26" spans="1:9" ht="79.5" customHeight="1">
      <c r="A26" s="82" t="s">
        <v>12</v>
      </c>
      <c r="B26" s="38" t="s">
        <v>52</v>
      </c>
      <c r="C26" s="59" t="s">
        <v>63</v>
      </c>
      <c r="D26" s="14" t="s">
        <v>13</v>
      </c>
      <c r="E26" s="174" t="s">
        <v>173</v>
      </c>
      <c r="F26" s="175"/>
      <c r="G26" s="175"/>
      <c r="H26" s="176"/>
      <c r="I26" s="2"/>
    </row>
    <row r="27" spans="1:9" ht="6.75" customHeight="1" thickBot="1">
      <c r="A27" s="82"/>
      <c r="B27" s="38"/>
      <c r="C27" s="59"/>
      <c r="D27" s="14"/>
      <c r="E27" s="168"/>
      <c r="F27" s="169"/>
      <c r="G27" s="169"/>
      <c r="H27" s="170"/>
      <c r="I27" s="2"/>
    </row>
    <row r="28" spans="1:9" ht="28.5" customHeight="1" thickBot="1">
      <c r="A28" s="83">
        <v>4</v>
      </c>
      <c r="B28" s="76" t="s">
        <v>30</v>
      </c>
      <c r="C28" s="58" t="s">
        <v>42</v>
      </c>
      <c r="D28" s="35"/>
      <c r="E28" s="171"/>
      <c r="F28" s="172"/>
      <c r="G28" s="172"/>
      <c r="H28" s="173"/>
      <c r="I28" s="2"/>
    </row>
    <row r="29" spans="1:9" ht="54" customHeight="1">
      <c r="A29" s="84" t="s">
        <v>14</v>
      </c>
      <c r="B29" s="39" t="s">
        <v>53</v>
      </c>
      <c r="C29" s="109" t="s">
        <v>64</v>
      </c>
      <c r="D29" s="32" t="s">
        <v>13</v>
      </c>
      <c r="E29" s="165" t="s">
        <v>174</v>
      </c>
      <c r="F29" s="166"/>
      <c r="G29" s="166"/>
      <c r="H29" s="167"/>
      <c r="I29" s="2"/>
    </row>
    <row r="30" spans="1:9" ht="69.75" customHeight="1">
      <c r="A30" s="84" t="s">
        <v>37</v>
      </c>
      <c r="B30" s="38" t="s">
        <v>54</v>
      </c>
      <c r="C30" s="59" t="s">
        <v>65</v>
      </c>
      <c r="D30" s="14" t="s">
        <v>8</v>
      </c>
      <c r="E30" s="174" t="s">
        <v>175</v>
      </c>
      <c r="F30" s="175"/>
      <c r="G30" s="175"/>
      <c r="H30" s="176"/>
      <c r="I30" s="2"/>
    </row>
    <row r="31" spans="1:256" s="1" customFormat="1" ht="7.5" customHeight="1" thickBot="1">
      <c r="A31" s="84"/>
      <c r="B31" s="40"/>
      <c r="C31" s="57"/>
      <c r="D31" s="40"/>
      <c r="E31" s="177"/>
      <c r="F31" s="178"/>
      <c r="G31" s="178"/>
      <c r="H31" s="179"/>
      <c r="I31" s="72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9" ht="27.75" customHeight="1" thickBot="1">
      <c r="A32" s="83">
        <v>5</v>
      </c>
      <c r="B32" s="76" t="s">
        <v>30</v>
      </c>
      <c r="C32" s="58" t="s">
        <v>31</v>
      </c>
      <c r="D32" s="35"/>
      <c r="E32" s="171"/>
      <c r="F32" s="172"/>
      <c r="G32" s="172"/>
      <c r="H32" s="173"/>
      <c r="I32" s="2"/>
    </row>
    <row r="33" spans="1:9" ht="36" customHeight="1">
      <c r="A33" s="84" t="s">
        <v>36</v>
      </c>
      <c r="B33" s="62" t="s">
        <v>87</v>
      </c>
      <c r="C33" s="109" t="s">
        <v>86</v>
      </c>
      <c r="D33" s="16" t="s">
        <v>34</v>
      </c>
      <c r="E33" s="165" t="s">
        <v>176</v>
      </c>
      <c r="F33" s="166"/>
      <c r="G33" s="166"/>
      <c r="H33" s="167"/>
      <c r="I33" s="2"/>
    </row>
    <row r="34" spans="1:9" ht="8.25" customHeight="1" thickBot="1">
      <c r="A34" s="85"/>
      <c r="B34" s="64"/>
      <c r="C34" s="57"/>
      <c r="D34" s="27"/>
      <c r="E34" s="168"/>
      <c r="F34" s="169"/>
      <c r="G34" s="169"/>
      <c r="H34" s="170"/>
      <c r="I34" s="2"/>
    </row>
    <row r="35" spans="1:9" ht="22.5" customHeight="1" thickBot="1">
      <c r="A35" s="184"/>
      <c r="B35" s="185"/>
      <c r="C35" s="185"/>
      <c r="D35" s="185"/>
      <c r="E35" s="185"/>
      <c r="F35" s="185"/>
      <c r="G35" s="185"/>
      <c r="H35" s="186"/>
      <c r="I35" s="2"/>
    </row>
    <row r="36" spans="1:9" ht="22.5" customHeight="1">
      <c r="A36" s="117" t="s">
        <v>106</v>
      </c>
      <c r="B36" s="118"/>
      <c r="C36" s="118"/>
      <c r="D36" s="118"/>
      <c r="E36" s="118"/>
      <c r="F36" s="118"/>
      <c r="G36" s="118"/>
      <c r="H36" s="119"/>
      <c r="I36" s="2"/>
    </row>
    <row r="37" spans="1:9" ht="22.5" customHeight="1">
      <c r="A37" s="86"/>
      <c r="B37" s="77"/>
      <c r="C37" s="77"/>
      <c r="D37" s="77"/>
      <c r="E37" s="77"/>
      <c r="F37" s="77"/>
      <c r="G37" s="77"/>
      <c r="H37" s="78"/>
      <c r="I37" s="2"/>
    </row>
    <row r="38" spans="1:9" ht="22.5" customHeight="1">
      <c r="A38" s="86"/>
      <c r="B38" s="77"/>
      <c r="C38" s="77"/>
      <c r="D38" s="77"/>
      <c r="E38" s="77"/>
      <c r="F38" s="77"/>
      <c r="G38" s="77"/>
      <c r="H38" s="78"/>
      <c r="I38" s="2"/>
    </row>
    <row r="39" spans="1:9" ht="18" customHeight="1">
      <c r="A39" s="87"/>
      <c r="B39" s="25"/>
      <c r="C39" s="25"/>
      <c r="D39" s="25"/>
      <c r="E39" s="25"/>
      <c r="F39" s="25"/>
      <c r="G39" s="25"/>
      <c r="H39" s="26"/>
      <c r="I39" s="2"/>
    </row>
    <row r="40" spans="1:9" ht="21.75" customHeight="1" thickBot="1">
      <c r="A40" s="88" t="s">
        <v>71</v>
      </c>
      <c r="B40" s="68"/>
      <c r="C40" s="69"/>
      <c r="D40" s="69"/>
      <c r="E40" s="69"/>
      <c r="F40" s="69"/>
      <c r="G40" s="69"/>
      <c r="H40" s="70"/>
      <c r="I40" s="2"/>
    </row>
    <row r="41" spans="1:9" ht="15.75">
      <c r="A41" s="73"/>
      <c r="B41" s="10"/>
      <c r="C41" s="10"/>
      <c r="D41" s="1"/>
      <c r="E41" s="1"/>
      <c r="F41" s="1"/>
      <c r="G41" s="1"/>
      <c r="H41" s="1"/>
      <c r="I41" s="2"/>
    </row>
    <row r="42" spans="1:9" ht="15">
      <c r="A42" s="120"/>
      <c r="B42" s="183"/>
      <c r="C42" s="183"/>
      <c r="D42" s="183"/>
      <c r="E42" s="183"/>
      <c r="F42" s="183"/>
      <c r="G42" s="183"/>
      <c r="H42" s="183"/>
      <c r="I42" s="2"/>
    </row>
    <row r="43" spans="1:9" ht="15">
      <c r="A43" s="120"/>
      <c r="B43" s="183"/>
      <c r="C43" s="183"/>
      <c r="D43" s="183"/>
      <c r="E43" s="183"/>
      <c r="F43" s="183"/>
      <c r="G43" s="183"/>
      <c r="H43" s="183"/>
      <c r="I43" s="2"/>
    </row>
    <row r="44" spans="1:9" ht="15">
      <c r="A44" s="3"/>
      <c r="B44" s="1"/>
      <c r="C44" s="1"/>
      <c r="D44" s="1"/>
      <c r="E44" s="1"/>
      <c r="F44" s="1"/>
      <c r="G44" s="1"/>
      <c r="H44" s="1"/>
      <c r="I44" s="2"/>
    </row>
    <row r="45" spans="1:9" ht="15">
      <c r="A45" s="4"/>
      <c r="B45" s="5"/>
      <c r="C45" s="5"/>
      <c r="D45" s="5"/>
      <c r="E45" s="5"/>
      <c r="F45" s="5"/>
      <c r="G45" s="5"/>
      <c r="H45" s="5"/>
      <c r="I45" s="6"/>
    </row>
  </sheetData>
  <sheetProtection/>
  <mergeCells count="43">
    <mergeCell ref="A2:H2"/>
    <mergeCell ref="A3:H3"/>
    <mergeCell ref="A5:B6"/>
    <mergeCell ref="C5:C6"/>
    <mergeCell ref="D5:D6"/>
    <mergeCell ref="E5:E6"/>
    <mergeCell ref="F5:F6"/>
    <mergeCell ref="G5:H6"/>
    <mergeCell ref="A7:H7"/>
    <mergeCell ref="A8:H8"/>
    <mergeCell ref="A9:H9"/>
    <mergeCell ref="A10:A11"/>
    <mergeCell ref="B10:B11"/>
    <mergeCell ref="C10:C11"/>
    <mergeCell ref="D10:D11"/>
    <mergeCell ref="E10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A36:H36"/>
    <mergeCell ref="A42:H42"/>
    <mergeCell ref="A43:H43"/>
    <mergeCell ref="E30:H30"/>
    <mergeCell ref="E31:H31"/>
    <mergeCell ref="E32:H32"/>
    <mergeCell ref="E33:H33"/>
    <mergeCell ref="E34:H34"/>
    <mergeCell ref="A35:H35"/>
  </mergeCells>
  <printOptions horizontalCentered="1"/>
  <pageMargins left="0.5118110236220472" right="0.5118110236220472" top="0.1968503937007874" bottom="0.1968503937007874" header="0.31496062992125984" footer="0.31496062992125984"/>
  <pageSetup fitToWidth="2" horizontalDpi="600" verticalDpi="600" orientation="portrait" paperSize="9" scale="60" r:id="rId2"/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5"/>
  <sheetViews>
    <sheetView showGridLines="0" zoomScalePageLayoutView="0" workbookViewId="0" topLeftCell="A28">
      <selection activeCell="A33" sqref="A33"/>
    </sheetView>
  </sheetViews>
  <sheetFormatPr defaultColWidth="9.140625" defaultRowHeight="15"/>
  <cols>
    <col min="1" max="1" width="6.28125" style="0" customWidth="1"/>
    <col min="2" max="2" width="14.00390625" style="0" bestFit="1" customWidth="1"/>
    <col min="3" max="3" width="65.00390625" style="0" bestFit="1" customWidth="1"/>
    <col min="4" max="4" width="12.8515625" style="0" customWidth="1"/>
    <col min="5" max="5" width="10.140625" style="0" customWidth="1"/>
    <col min="6" max="6" width="13.7109375" style="0" customWidth="1"/>
    <col min="7" max="7" width="12.8515625" style="0" customWidth="1"/>
    <col min="8" max="8" width="16.421875" style="0" customWidth="1"/>
    <col min="9" max="9" width="14.28125" style="0" bestFit="1" customWidth="1"/>
  </cols>
  <sheetData>
    <row r="1" spans="1:9" ht="15.75" thickBot="1">
      <c r="A1" s="93"/>
      <c r="B1" s="94"/>
      <c r="C1" s="94"/>
      <c r="D1" s="94"/>
      <c r="E1" s="94"/>
      <c r="F1" s="94"/>
      <c r="G1" s="94"/>
      <c r="H1" s="95"/>
      <c r="I1" s="8"/>
    </row>
    <row r="2" spans="1:9" ht="60" customHeight="1">
      <c r="A2" s="142" t="s">
        <v>67</v>
      </c>
      <c r="B2" s="143"/>
      <c r="C2" s="144"/>
      <c r="D2" s="144"/>
      <c r="E2" s="144"/>
      <c r="F2" s="144"/>
      <c r="G2" s="144"/>
      <c r="H2" s="145"/>
      <c r="I2" s="2"/>
    </row>
    <row r="3" spans="1:9" ht="27" customHeight="1">
      <c r="A3" s="146" t="s">
        <v>102</v>
      </c>
      <c r="B3" s="200"/>
      <c r="C3" s="200"/>
      <c r="D3" s="200"/>
      <c r="E3" s="200"/>
      <c r="F3" s="200"/>
      <c r="G3" s="200"/>
      <c r="H3" s="148"/>
      <c r="I3" s="2"/>
    </row>
    <row r="4" spans="1:9" ht="5.25" customHeight="1" thickBot="1">
      <c r="A4" s="79"/>
      <c r="B4" s="9"/>
      <c r="C4" s="9"/>
      <c r="D4" s="1"/>
      <c r="E4" s="1"/>
      <c r="F4" s="1"/>
      <c r="G4" s="1"/>
      <c r="H4" s="11"/>
      <c r="I4" s="2"/>
    </row>
    <row r="5" spans="1:9" ht="14.25" customHeight="1">
      <c r="A5" s="201" t="s">
        <v>5</v>
      </c>
      <c r="B5" s="202"/>
      <c r="C5" s="153" t="s">
        <v>68</v>
      </c>
      <c r="D5" s="155" t="s">
        <v>69</v>
      </c>
      <c r="E5" s="157" t="s">
        <v>15</v>
      </c>
      <c r="F5" s="159">
        <v>0.2725</v>
      </c>
      <c r="G5" s="161" t="s">
        <v>183</v>
      </c>
      <c r="H5" s="162"/>
      <c r="I5" s="2"/>
    </row>
    <row r="6" spans="1:9" ht="12" customHeight="1" thickBot="1">
      <c r="A6" s="203"/>
      <c r="B6" s="204"/>
      <c r="C6" s="154"/>
      <c r="D6" s="156"/>
      <c r="E6" s="158"/>
      <c r="F6" s="160"/>
      <c r="G6" s="163"/>
      <c r="H6" s="164"/>
      <c r="I6" s="2"/>
    </row>
    <row r="7" spans="1:9" ht="26.25" customHeight="1" thickBot="1">
      <c r="A7" s="122" t="s">
        <v>81</v>
      </c>
      <c r="B7" s="123"/>
      <c r="C7" s="123"/>
      <c r="D7" s="123"/>
      <c r="E7" s="123"/>
      <c r="F7" s="123"/>
      <c r="G7" s="123"/>
      <c r="H7" s="124"/>
      <c r="I7" s="2"/>
    </row>
    <row r="8" spans="1:9" ht="26.25" customHeight="1" thickBot="1">
      <c r="A8" s="125" t="s">
        <v>82</v>
      </c>
      <c r="B8" s="126"/>
      <c r="C8" s="126"/>
      <c r="D8" s="126"/>
      <c r="E8" s="126"/>
      <c r="F8" s="126"/>
      <c r="G8" s="126"/>
      <c r="H8" s="127"/>
      <c r="I8" s="2"/>
    </row>
    <row r="9" spans="1:9" ht="28.5" customHeight="1" thickBot="1">
      <c r="A9" s="128" t="s">
        <v>187</v>
      </c>
      <c r="B9" s="129"/>
      <c r="C9" s="129"/>
      <c r="D9" s="129"/>
      <c r="E9" s="129"/>
      <c r="F9" s="129"/>
      <c r="G9" s="129"/>
      <c r="H9" s="130"/>
      <c r="I9" s="2"/>
    </row>
    <row r="10" spans="1:12" ht="14.25" customHeight="1">
      <c r="A10" s="131" t="s">
        <v>0</v>
      </c>
      <c r="B10" s="133" t="s">
        <v>84</v>
      </c>
      <c r="C10" s="135" t="s">
        <v>1</v>
      </c>
      <c r="D10" s="139" t="s">
        <v>2</v>
      </c>
      <c r="E10" s="19" t="s">
        <v>3</v>
      </c>
      <c r="F10" s="139" t="s">
        <v>17</v>
      </c>
      <c r="G10" s="139" t="s">
        <v>16</v>
      </c>
      <c r="H10" s="139" t="s">
        <v>4</v>
      </c>
      <c r="I10" s="2"/>
      <c r="L10" t="s">
        <v>40</v>
      </c>
    </row>
    <row r="11" spans="1:9" ht="13.5" customHeight="1" thickBot="1">
      <c r="A11" s="132"/>
      <c r="B11" s="134"/>
      <c r="C11" s="137"/>
      <c r="D11" s="141"/>
      <c r="E11" s="19"/>
      <c r="F11" s="140"/>
      <c r="G11" s="141"/>
      <c r="H11" s="141"/>
      <c r="I11" s="2"/>
    </row>
    <row r="12" spans="1:9" ht="28.5" customHeight="1" thickBot="1">
      <c r="A12" s="80">
        <v>1</v>
      </c>
      <c r="B12" s="76" t="s">
        <v>83</v>
      </c>
      <c r="C12" s="108" t="s">
        <v>7</v>
      </c>
      <c r="D12" s="20"/>
      <c r="E12" s="20"/>
      <c r="F12" s="110"/>
      <c r="G12" s="21"/>
      <c r="H12" s="22">
        <f>SUM(H13:H14)</f>
        <v>1521.77</v>
      </c>
      <c r="I12" s="2"/>
    </row>
    <row r="13" spans="1:9" ht="79.5" customHeight="1">
      <c r="A13" s="82" t="s">
        <v>6</v>
      </c>
      <c r="B13" s="40" t="s">
        <v>28</v>
      </c>
      <c r="C13" s="109" t="s">
        <v>131</v>
      </c>
      <c r="D13" s="15">
        <v>0</v>
      </c>
      <c r="E13" s="16" t="s">
        <v>29</v>
      </c>
      <c r="F13" s="66">
        <v>1225.53</v>
      </c>
      <c r="G13" s="17">
        <f>ROUND(F13*(1+$F$5),2)</f>
        <v>1559.49</v>
      </c>
      <c r="H13" s="18">
        <f>ROUND(D13*G13,2)</f>
        <v>0</v>
      </c>
      <c r="I13" s="71"/>
    </row>
    <row r="14" spans="1:9" ht="41.25" customHeight="1">
      <c r="A14" s="81" t="s">
        <v>55</v>
      </c>
      <c r="B14" s="40">
        <v>99814</v>
      </c>
      <c r="C14" s="98" t="s">
        <v>154</v>
      </c>
      <c r="D14" s="15">
        <v>792.59</v>
      </c>
      <c r="E14" s="16" t="s">
        <v>8</v>
      </c>
      <c r="F14" s="66">
        <v>1.51</v>
      </c>
      <c r="G14" s="17">
        <f>ROUND(F14*(1+$F$5),2)</f>
        <v>1.92</v>
      </c>
      <c r="H14" s="18">
        <f>ROUND(D14*G14,2)</f>
        <v>1521.77</v>
      </c>
      <c r="I14" s="71"/>
    </row>
    <row r="15" spans="1:9" ht="8.25" customHeight="1" thickBot="1">
      <c r="A15" s="82"/>
      <c r="B15" s="40"/>
      <c r="C15" s="63"/>
      <c r="D15" s="13"/>
      <c r="E15" s="14"/>
      <c r="F15" s="24"/>
      <c r="G15" s="17"/>
      <c r="H15" s="18"/>
      <c r="I15" s="2"/>
    </row>
    <row r="16" spans="1:9" ht="33" customHeight="1" thickBot="1">
      <c r="A16" s="80">
        <v>2</v>
      </c>
      <c r="B16" s="76" t="s">
        <v>30</v>
      </c>
      <c r="C16" s="108" t="s">
        <v>49</v>
      </c>
      <c r="D16" s="20"/>
      <c r="E16" s="20"/>
      <c r="F16" s="110"/>
      <c r="G16" s="21"/>
      <c r="H16" s="22">
        <f>SUM(H17:H22)</f>
        <v>69540.20000000001</v>
      </c>
      <c r="I16" s="2"/>
    </row>
    <row r="17" spans="1:9" ht="65.25" customHeight="1">
      <c r="A17" s="82" t="s">
        <v>9</v>
      </c>
      <c r="B17" s="38" t="s">
        <v>47</v>
      </c>
      <c r="C17" s="109" t="s">
        <v>155</v>
      </c>
      <c r="D17" s="13">
        <v>92.04</v>
      </c>
      <c r="E17" s="13" t="s">
        <v>32</v>
      </c>
      <c r="F17" s="24">
        <v>0.67</v>
      </c>
      <c r="G17" s="17">
        <f aca="true" t="shared" si="0" ref="G17:G22">ROUND(F17*(1+$F$5),2)</f>
        <v>0.85</v>
      </c>
      <c r="H17" s="18">
        <f aca="true" t="shared" si="1" ref="H17:H22">ROUND(D17*G17,2)</f>
        <v>78.23</v>
      </c>
      <c r="I17" s="2"/>
    </row>
    <row r="18" spans="1:9" ht="65.25" customHeight="1">
      <c r="A18" s="82" t="s">
        <v>10</v>
      </c>
      <c r="B18" s="38" t="s">
        <v>48</v>
      </c>
      <c r="C18" s="97" t="s">
        <v>156</v>
      </c>
      <c r="D18" s="13">
        <v>655.12</v>
      </c>
      <c r="E18" s="13" t="s">
        <v>8</v>
      </c>
      <c r="F18" s="24">
        <v>2.27</v>
      </c>
      <c r="G18" s="17">
        <f t="shared" si="0"/>
        <v>2.89</v>
      </c>
      <c r="H18" s="18">
        <f t="shared" si="1"/>
        <v>1893.3</v>
      </c>
      <c r="I18" s="2"/>
    </row>
    <row r="19" spans="1:9" ht="65.25" customHeight="1">
      <c r="A19" s="82" t="s">
        <v>43</v>
      </c>
      <c r="B19" s="38" t="s">
        <v>47</v>
      </c>
      <c r="C19" s="97" t="s">
        <v>157</v>
      </c>
      <c r="D19" s="13">
        <f>D17</f>
        <v>92.04</v>
      </c>
      <c r="E19" s="13" t="s">
        <v>32</v>
      </c>
      <c r="F19" s="24">
        <v>0.67</v>
      </c>
      <c r="G19" s="17">
        <f t="shared" si="0"/>
        <v>0.85</v>
      </c>
      <c r="H19" s="18">
        <f t="shared" si="1"/>
        <v>78.23</v>
      </c>
      <c r="I19" s="2"/>
    </row>
    <row r="20" spans="1:9" ht="65.25" customHeight="1">
      <c r="A20" s="82" t="s">
        <v>44</v>
      </c>
      <c r="B20" s="38" t="s">
        <v>48</v>
      </c>
      <c r="C20" s="97" t="s">
        <v>158</v>
      </c>
      <c r="D20" s="13">
        <f>D18</f>
        <v>655.12</v>
      </c>
      <c r="E20" s="13" t="s">
        <v>8</v>
      </c>
      <c r="F20" s="24">
        <v>2.27</v>
      </c>
      <c r="G20" s="17">
        <f t="shared" si="0"/>
        <v>2.89</v>
      </c>
      <c r="H20" s="18">
        <f t="shared" si="1"/>
        <v>1893.3</v>
      </c>
      <c r="I20" s="2"/>
    </row>
    <row r="21" spans="1:9" ht="90" customHeight="1">
      <c r="A21" s="82" t="s">
        <v>45</v>
      </c>
      <c r="B21" s="38" t="s">
        <v>50</v>
      </c>
      <c r="C21" s="97" t="s">
        <v>159</v>
      </c>
      <c r="D21" s="13">
        <v>32.76</v>
      </c>
      <c r="E21" s="13" t="s">
        <v>35</v>
      </c>
      <c r="F21" s="24">
        <v>1529.42</v>
      </c>
      <c r="G21" s="17">
        <f t="shared" si="0"/>
        <v>1946.19</v>
      </c>
      <c r="H21" s="18">
        <f t="shared" si="1"/>
        <v>63757.18</v>
      </c>
      <c r="I21" s="2"/>
    </row>
    <row r="22" spans="1:9" ht="65.25" customHeight="1">
      <c r="A22" s="82" t="s">
        <v>46</v>
      </c>
      <c r="B22" s="38" t="s">
        <v>96</v>
      </c>
      <c r="C22" s="59" t="s">
        <v>160</v>
      </c>
      <c r="D22" s="13">
        <v>782.96</v>
      </c>
      <c r="E22" s="14" t="s">
        <v>51</v>
      </c>
      <c r="F22" s="24">
        <v>1.85</v>
      </c>
      <c r="G22" s="17">
        <f t="shared" si="0"/>
        <v>2.35</v>
      </c>
      <c r="H22" s="18">
        <f t="shared" si="1"/>
        <v>1839.96</v>
      </c>
      <c r="I22" s="2"/>
    </row>
    <row r="23" spans="1:9" ht="8.25" customHeight="1" thickBot="1">
      <c r="A23" s="82"/>
      <c r="B23" s="38"/>
      <c r="C23" s="59"/>
      <c r="D23" s="13"/>
      <c r="E23" s="14"/>
      <c r="F23" s="24"/>
      <c r="G23" s="17"/>
      <c r="H23" s="18"/>
      <c r="I23" s="2"/>
    </row>
    <row r="24" spans="1:9" ht="27.75" customHeight="1" thickBot="1">
      <c r="A24" s="83">
        <v>3</v>
      </c>
      <c r="B24" s="76" t="s">
        <v>30</v>
      </c>
      <c r="C24" s="58" t="s">
        <v>41</v>
      </c>
      <c r="D24" s="34"/>
      <c r="E24" s="35"/>
      <c r="F24" s="36"/>
      <c r="G24" s="41"/>
      <c r="H24" s="42">
        <f>SUM(H25:H26)</f>
        <v>12348.560000000001</v>
      </c>
      <c r="I24" s="2"/>
    </row>
    <row r="25" spans="1:9" ht="48.75" customHeight="1">
      <c r="A25" s="82" t="s">
        <v>11</v>
      </c>
      <c r="B25" s="38" t="s">
        <v>56</v>
      </c>
      <c r="C25" s="59" t="s">
        <v>161</v>
      </c>
      <c r="D25" s="13">
        <v>137.47</v>
      </c>
      <c r="E25" s="14" t="s">
        <v>8</v>
      </c>
      <c r="F25" s="24">
        <v>12.96</v>
      </c>
      <c r="G25" s="17">
        <f>ROUND(F25*(1+$F$5),2)</f>
        <v>16.49</v>
      </c>
      <c r="H25" s="18">
        <f>ROUND(D25*G25,2)</f>
        <v>2266.88</v>
      </c>
      <c r="I25" s="2"/>
    </row>
    <row r="26" spans="1:9" ht="79.5" customHeight="1">
      <c r="A26" s="82" t="s">
        <v>12</v>
      </c>
      <c r="B26" s="38" t="s">
        <v>52</v>
      </c>
      <c r="C26" s="59" t="s">
        <v>162</v>
      </c>
      <c r="D26" s="13">
        <v>274.93</v>
      </c>
      <c r="E26" s="14" t="s">
        <v>13</v>
      </c>
      <c r="F26" s="24">
        <v>28.82</v>
      </c>
      <c r="G26" s="17">
        <f>ROUND(F26*(1+$F$5),2)</f>
        <v>36.67</v>
      </c>
      <c r="H26" s="18">
        <f>ROUND(D26*G26,2)</f>
        <v>10081.68</v>
      </c>
      <c r="I26" s="2"/>
    </row>
    <row r="27" spans="1:9" ht="6.75" customHeight="1" thickBot="1">
      <c r="A27" s="82"/>
      <c r="B27" s="38"/>
      <c r="C27" s="59"/>
      <c r="D27" s="27"/>
      <c r="E27" s="14"/>
      <c r="F27" s="29"/>
      <c r="G27" s="17"/>
      <c r="H27" s="18"/>
      <c r="I27" s="2"/>
    </row>
    <row r="28" spans="1:9" ht="28.5" customHeight="1" thickBot="1">
      <c r="A28" s="83">
        <v>4</v>
      </c>
      <c r="B28" s="76" t="s">
        <v>30</v>
      </c>
      <c r="C28" s="58" t="s">
        <v>42</v>
      </c>
      <c r="D28" s="34"/>
      <c r="E28" s="35"/>
      <c r="F28" s="36"/>
      <c r="G28" s="41"/>
      <c r="H28" s="42">
        <f>SUM(H29:H30)</f>
        <v>1028.73</v>
      </c>
      <c r="I28" s="2"/>
    </row>
    <row r="29" spans="1:9" ht="54" customHeight="1">
      <c r="A29" s="84" t="s">
        <v>14</v>
      </c>
      <c r="B29" s="39" t="s">
        <v>53</v>
      </c>
      <c r="C29" s="109" t="s">
        <v>163</v>
      </c>
      <c r="D29" s="31">
        <v>256.7</v>
      </c>
      <c r="E29" s="32" t="s">
        <v>13</v>
      </c>
      <c r="F29" s="33">
        <v>2.48</v>
      </c>
      <c r="G29" s="17">
        <f>ROUND(F29*(1+$F$5),2)</f>
        <v>3.16</v>
      </c>
      <c r="H29" s="18">
        <f>ROUND(D29*G29,2)</f>
        <v>811.17</v>
      </c>
      <c r="I29" s="2"/>
    </row>
    <row r="30" spans="1:9" ht="69.75" customHeight="1">
      <c r="A30" s="84" t="s">
        <v>37</v>
      </c>
      <c r="B30" s="38" t="s">
        <v>54</v>
      </c>
      <c r="C30" s="59" t="s">
        <v>164</v>
      </c>
      <c r="D30" s="13">
        <v>0.39</v>
      </c>
      <c r="E30" s="14" t="s">
        <v>8</v>
      </c>
      <c r="F30" s="24">
        <v>438.39</v>
      </c>
      <c r="G30" s="17">
        <f>ROUND(F30*(1+$F$5),2)</f>
        <v>557.85</v>
      </c>
      <c r="H30" s="18">
        <f>ROUND(D30*G30,2)</f>
        <v>217.56</v>
      </c>
      <c r="I30" s="2"/>
    </row>
    <row r="31" spans="1:256" s="1" customFormat="1" ht="7.5" customHeight="1" thickBot="1">
      <c r="A31" s="84"/>
      <c r="B31" s="40"/>
      <c r="C31" s="57"/>
      <c r="D31" s="13"/>
      <c r="E31" s="40"/>
      <c r="F31" s="24"/>
      <c r="G31" s="74"/>
      <c r="H31" s="75"/>
      <c r="I31" s="72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9" ht="27.75" customHeight="1" thickBot="1">
      <c r="A32" s="83">
        <v>5</v>
      </c>
      <c r="B32" s="76" t="s">
        <v>30</v>
      </c>
      <c r="C32" s="58" t="s">
        <v>31</v>
      </c>
      <c r="D32" s="34"/>
      <c r="E32" s="35"/>
      <c r="F32" s="36"/>
      <c r="G32" s="41"/>
      <c r="H32" s="42">
        <f>SUM(H33:H34)</f>
        <v>3732.54</v>
      </c>
      <c r="I32" s="2"/>
    </row>
    <row r="33" spans="1:9" ht="36" customHeight="1">
      <c r="A33" s="84" t="s">
        <v>36</v>
      </c>
      <c r="B33" s="62" t="s">
        <v>87</v>
      </c>
      <c r="C33" s="109" t="s">
        <v>86</v>
      </c>
      <c r="D33" s="15">
        <v>0.5</v>
      </c>
      <c r="E33" s="16" t="s">
        <v>34</v>
      </c>
      <c r="F33" s="23">
        <v>5866.46</v>
      </c>
      <c r="G33" s="17">
        <f>ROUND(F33*(1+$F$5),2)</f>
        <v>7465.07</v>
      </c>
      <c r="H33" s="18">
        <f>ROUND(D33*G33,2)</f>
        <v>3732.54</v>
      </c>
      <c r="I33" s="2"/>
    </row>
    <row r="34" spans="1:9" ht="8.25" customHeight="1" thickBot="1">
      <c r="A34" s="85"/>
      <c r="B34" s="64"/>
      <c r="C34" s="57"/>
      <c r="D34" s="27"/>
      <c r="E34" s="28"/>
      <c r="F34" s="29"/>
      <c r="G34" s="65"/>
      <c r="H34" s="67"/>
      <c r="I34" s="2"/>
    </row>
    <row r="35" spans="1:9" ht="22.5" customHeight="1" thickBot="1">
      <c r="A35" s="205" t="s">
        <v>213</v>
      </c>
      <c r="B35" s="206"/>
      <c r="C35" s="206"/>
      <c r="D35" s="206"/>
      <c r="E35" s="206"/>
      <c r="F35" s="206"/>
      <c r="G35" s="207"/>
      <c r="H35" s="30">
        <f>H12+H16+H24+H28+H32</f>
        <v>88171.8</v>
      </c>
      <c r="I35" s="2"/>
    </row>
    <row r="36" spans="1:9" ht="22.5" customHeight="1">
      <c r="A36" s="117" t="s">
        <v>106</v>
      </c>
      <c r="B36" s="118"/>
      <c r="C36" s="118"/>
      <c r="D36" s="118"/>
      <c r="E36" s="118"/>
      <c r="F36" s="118"/>
      <c r="G36" s="118"/>
      <c r="H36" s="119"/>
      <c r="I36" s="2"/>
    </row>
    <row r="37" spans="1:9" ht="22.5" customHeight="1">
      <c r="A37" s="86"/>
      <c r="B37" s="77"/>
      <c r="C37" s="77"/>
      <c r="D37" s="77"/>
      <c r="E37" s="77"/>
      <c r="F37" s="77"/>
      <c r="G37" s="77"/>
      <c r="H37" s="78"/>
      <c r="I37" s="2"/>
    </row>
    <row r="38" spans="1:9" ht="22.5" customHeight="1">
      <c r="A38" s="86"/>
      <c r="B38" s="77"/>
      <c r="C38" s="77"/>
      <c r="D38" s="77"/>
      <c r="E38" s="77"/>
      <c r="F38" s="77"/>
      <c r="G38" s="77"/>
      <c r="H38" s="78"/>
      <c r="I38" s="2"/>
    </row>
    <row r="39" spans="1:9" ht="18" customHeight="1">
      <c r="A39" s="87"/>
      <c r="B39" s="25"/>
      <c r="C39" s="25"/>
      <c r="D39" s="25"/>
      <c r="E39" s="25"/>
      <c r="F39" s="25"/>
      <c r="G39" s="25"/>
      <c r="H39" s="26"/>
      <c r="I39" s="2"/>
    </row>
    <row r="40" spans="1:9" ht="21.75" customHeight="1" thickBot="1">
      <c r="A40" s="88" t="s">
        <v>70</v>
      </c>
      <c r="B40" s="68"/>
      <c r="C40" s="69"/>
      <c r="D40" s="69"/>
      <c r="E40" s="69"/>
      <c r="F40" s="69"/>
      <c r="G40" s="69"/>
      <c r="H40" s="70"/>
      <c r="I40" s="2"/>
    </row>
    <row r="41" spans="1:9" ht="15.75">
      <c r="A41" s="73"/>
      <c r="B41" s="10"/>
      <c r="C41" s="10"/>
      <c r="D41" s="1"/>
      <c r="E41" s="1"/>
      <c r="F41" s="1"/>
      <c r="G41" s="1"/>
      <c r="H41" s="1"/>
      <c r="I41" s="2"/>
    </row>
    <row r="42" spans="1:9" ht="15">
      <c r="A42" s="120"/>
      <c r="B42" s="183"/>
      <c r="C42" s="183"/>
      <c r="D42" s="183"/>
      <c r="E42" s="183"/>
      <c r="F42" s="183"/>
      <c r="G42" s="183"/>
      <c r="H42" s="183"/>
      <c r="I42" s="2"/>
    </row>
    <row r="43" spans="1:9" ht="15">
      <c r="A43" s="120"/>
      <c r="B43" s="183"/>
      <c r="C43" s="183"/>
      <c r="D43" s="183"/>
      <c r="E43" s="183"/>
      <c r="F43" s="183"/>
      <c r="G43" s="183"/>
      <c r="H43" s="183"/>
      <c r="I43" s="2"/>
    </row>
    <row r="44" spans="1:9" ht="15">
      <c r="A44" s="3"/>
      <c r="B44" s="1"/>
      <c r="C44" s="1"/>
      <c r="D44" s="1"/>
      <c r="E44" s="1"/>
      <c r="F44" s="1"/>
      <c r="G44" s="1"/>
      <c r="H44" s="1"/>
      <c r="I44" s="2"/>
    </row>
    <row r="45" spans="1:9" ht="15">
      <c r="A45" s="4"/>
      <c r="B45" s="5"/>
      <c r="C45" s="5"/>
      <c r="D45" s="5"/>
      <c r="E45" s="5"/>
      <c r="F45" s="5"/>
      <c r="G45" s="5"/>
      <c r="H45" s="5"/>
      <c r="I45" s="6"/>
    </row>
  </sheetData>
  <sheetProtection/>
  <mergeCells count="22">
    <mergeCell ref="F5:F6"/>
    <mergeCell ref="G5:H6"/>
    <mergeCell ref="D10:D11"/>
    <mergeCell ref="F10:F11"/>
    <mergeCell ref="G10:G11"/>
    <mergeCell ref="H10:H11"/>
    <mergeCell ref="A2:H2"/>
    <mergeCell ref="A3:H3"/>
    <mergeCell ref="A5:B6"/>
    <mergeCell ref="C5:C6"/>
    <mergeCell ref="D5:D6"/>
    <mergeCell ref="E5:E6"/>
    <mergeCell ref="A35:G35"/>
    <mergeCell ref="A36:H36"/>
    <mergeCell ref="A42:H42"/>
    <mergeCell ref="A43:H43"/>
    <mergeCell ref="A7:H7"/>
    <mergeCell ref="A8:H8"/>
    <mergeCell ref="A9:H9"/>
    <mergeCell ref="A10:A11"/>
    <mergeCell ref="B10:B11"/>
    <mergeCell ref="C10:C11"/>
  </mergeCells>
  <printOptions horizontalCentered="1"/>
  <pageMargins left="0.5118110236220472" right="0.5118110236220472" top="0.1968503937007874" bottom="0.1968503937007874" header="0.31496062992125984" footer="0.31496062992125984"/>
  <pageSetup fitToWidth="2" horizontalDpi="600" verticalDpi="600" orientation="portrait" paperSize="9" scale="60" r:id="rId2"/>
  <colBreaks count="1" manualBreakCount="1">
    <brk id="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5"/>
  <sheetViews>
    <sheetView showGridLines="0" zoomScalePageLayoutView="0" workbookViewId="0" topLeftCell="A1">
      <selection activeCell="E33" sqref="E33:H33"/>
    </sheetView>
  </sheetViews>
  <sheetFormatPr defaultColWidth="9.140625" defaultRowHeight="15"/>
  <cols>
    <col min="1" max="1" width="6.28125" style="0" customWidth="1"/>
    <col min="2" max="2" width="14.00390625" style="0" bestFit="1" customWidth="1"/>
    <col min="3" max="3" width="65.00390625" style="0" bestFit="1" customWidth="1"/>
    <col min="4" max="4" width="12.8515625" style="0" customWidth="1"/>
    <col min="5" max="5" width="10.140625" style="0" customWidth="1"/>
    <col min="6" max="6" width="13.7109375" style="0" customWidth="1"/>
    <col min="7" max="7" width="12.8515625" style="0" customWidth="1"/>
    <col min="8" max="8" width="16.421875" style="0" customWidth="1"/>
    <col min="9" max="9" width="14.28125" style="0" bestFit="1" customWidth="1"/>
  </cols>
  <sheetData>
    <row r="1" spans="1:9" ht="15.75" thickBot="1">
      <c r="A1" s="93"/>
      <c r="B1" s="94"/>
      <c r="C1" s="94"/>
      <c r="D1" s="94"/>
      <c r="E1" s="94"/>
      <c r="F1" s="94"/>
      <c r="G1" s="94"/>
      <c r="H1" s="95"/>
      <c r="I1" s="8"/>
    </row>
    <row r="2" spans="1:9" ht="60" customHeight="1">
      <c r="A2" s="142" t="s">
        <v>67</v>
      </c>
      <c r="B2" s="143"/>
      <c r="C2" s="144"/>
      <c r="D2" s="144"/>
      <c r="E2" s="144"/>
      <c r="F2" s="144"/>
      <c r="G2" s="144"/>
      <c r="H2" s="145"/>
      <c r="I2" s="2"/>
    </row>
    <row r="3" spans="1:9" ht="27" customHeight="1">
      <c r="A3" s="146" t="s">
        <v>103</v>
      </c>
      <c r="B3" s="200"/>
      <c r="C3" s="200"/>
      <c r="D3" s="200"/>
      <c r="E3" s="200"/>
      <c r="F3" s="200"/>
      <c r="G3" s="200"/>
      <c r="H3" s="148"/>
      <c r="I3" s="2"/>
    </row>
    <row r="4" spans="1:9" ht="5.25" customHeight="1" thickBot="1">
      <c r="A4" s="79"/>
      <c r="B4" s="9"/>
      <c r="C4" s="9"/>
      <c r="D4" s="1"/>
      <c r="E4" s="1"/>
      <c r="F4" s="1"/>
      <c r="G4" s="1"/>
      <c r="H4" s="11"/>
      <c r="I4" s="2"/>
    </row>
    <row r="5" spans="1:9" ht="14.25" customHeight="1">
      <c r="A5" s="201" t="s">
        <v>5</v>
      </c>
      <c r="B5" s="202"/>
      <c r="C5" s="153" t="s">
        <v>68</v>
      </c>
      <c r="D5" s="155" t="s">
        <v>69</v>
      </c>
      <c r="E5" s="157" t="s">
        <v>15</v>
      </c>
      <c r="F5" s="159">
        <v>0.2725</v>
      </c>
      <c r="G5" s="161" t="s">
        <v>184</v>
      </c>
      <c r="H5" s="162"/>
      <c r="I5" s="2"/>
    </row>
    <row r="6" spans="1:9" ht="12" customHeight="1" thickBot="1">
      <c r="A6" s="203"/>
      <c r="B6" s="204"/>
      <c r="C6" s="154"/>
      <c r="D6" s="156"/>
      <c r="E6" s="158"/>
      <c r="F6" s="160"/>
      <c r="G6" s="163"/>
      <c r="H6" s="164"/>
      <c r="I6" s="2"/>
    </row>
    <row r="7" spans="1:9" ht="26.25" customHeight="1" thickBot="1">
      <c r="A7" s="122" t="s">
        <v>81</v>
      </c>
      <c r="B7" s="123"/>
      <c r="C7" s="123"/>
      <c r="D7" s="123"/>
      <c r="E7" s="123"/>
      <c r="F7" s="123"/>
      <c r="G7" s="123"/>
      <c r="H7" s="124"/>
      <c r="I7" s="2"/>
    </row>
    <row r="8" spans="1:9" ht="26.25" customHeight="1" thickBot="1">
      <c r="A8" s="125" t="s">
        <v>82</v>
      </c>
      <c r="B8" s="126"/>
      <c r="C8" s="126"/>
      <c r="D8" s="126"/>
      <c r="E8" s="126"/>
      <c r="F8" s="126"/>
      <c r="G8" s="126"/>
      <c r="H8" s="127"/>
      <c r="I8" s="2"/>
    </row>
    <row r="9" spans="1:9" ht="28.5" customHeight="1" thickBot="1">
      <c r="A9" s="128" t="s">
        <v>190</v>
      </c>
      <c r="B9" s="129"/>
      <c r="C9" s="129"/>
      <c r="D9" s="129"/>
      <c r="E9" s="129"/>
      <c r="F9" s="129"/>
      <c r="G9" s="129"/>
      <c r="H9" s="130"/>
      <c r="I9" s="2"/>
    </row>
    <row r="10" spans="1:12" ht="14.25" customHeight="1">
      <c r="A10" s="131" t="s">
        <v>0</v>
      </c>
      <c r="B10" s="133" t="s">
        <v>84</v>
      </c>
      <c r="C10" s="135" t="s">
        <v>1</v>
      </c>
      <c r="D10" s="131" t="s">
        <v>3</v>
      </c>
      <c r="E10" s="187" t="s">
        <v>57</v>
      </c>
      <c r="F10" s="188"/>
      <c r="G10" s="188"/>
      <c r="H10" s="189"/>
      <c r="I10" s="2"/>
      <c r="L10" t="s">
        <v>40</v>
      </c>
    </row>
    <row r="11" spans="1:9" ht="13.5" customHeight="1" thickBot="1">
      <c r="A11" s="132"/>
      <c r="B11" s="134"/>
      <c r="C11" s="137"/>
      <c r="D11" s="199"/>
      <c r="E11" s="190"/>
      <c r="F11" s="191"/>
      <c r="G11" s="191"/>
      <c r="H11" s="192"/>
      <c r="I11" s="2"/>
    </row>
    <row r="12" spans="1:9" ht="28.5" customHeight="1" thickBot="1">
      <c r="A12" s="80">
        <v>1</v>
      </c>
      <c r="B12" s="76" t="s">
        <v>83</v>
      </c>
      <c r="C12" s="60" t="s">
        <v>7</v>
      </c>
      <c r="D12" s="20"/>
      <c r="E12" s="193"/>
      <c r="F12" s="194"/>
      <c r="G12" s="194"/>
      <c r="H12" s="195"/>
      <c r="I12" s="2"/>
    </row>
    <row r="13" spans="1:9" ht="68.25" customHeight="1">
      <c r="A13" s="82" t="s">
        <v>6</v>
      </c>
      <c r="B13" s="40" t="s">
        <v>28</v>
      </c>
      <c r="C13" s="61" t="s">
        <v>58</v>
      </c>
      <c r="D13" s="16" t="s">
        <v>29</v>
      </c>
      <c r="E13" s="165" t="s">
        <v>77</v>
      </c>
      <c r="F13" s="166"/>
      <c r="G13" s="166"/>
      <c r="H13" s="167"/>
      <c r="I13" s="71"/>
    </row>
    <row r="14" spans="1:9" ht="33" customHeight="1">
      <c r="A14" s="81" t="s">
        <v>55</v>
      </c>
      <c r="B14" s="40">
        <v>99814</v>
      </c>
      <c r="C14" s="98" t="s">
        <v>85</v>
      </c>
      <c r="D14" s="16" t="s">
        <v>8</v>
      </c>
      <c r="E14" s="174" t="s">
        <v>201</v>
      </c>
      <c r="F14" s="175"/>
      <c r="G14" s="175"/>
      <c r="H14" s="176"/>
      <c r="I14" s="71"/>
    </row>
    <row r="15" spans="1:9" ht="8.25" customHeight="1" thickBot="1">
      <c r="A15" s="82"/>
      <c r="B15" s="40"/>
      <c r="C15" s="63"/>
      <c r="D15" s="14"/>
      <c r="E15" s="168"/>
      <c r="F15" s="169"/>
      <c r="G15" s="169"/>
      <c r="H15" s="170"/>
      <c r="I15" s="2"/>
    </row>
    <row r="16" spans="1:9" ht="33" customHeight="1" thickBot="1">
      <c r="A16" s="80">
        <v>2</v>
      </c>
      <c r="B16" s="76" t="s">
        <v>30</v>
      </c>
      <c r="C16" s="60" t="s">
        <v>49</v>
      </c>
      <c r="D16" s="20"/>
      <c r="E16" s="193"/>
      <c r="F16" s="194"/>
      <c r="G16" s="194"/>
      <c r="H16" s="195"/>
      <c r="I16" s="2"/>
    </row>
    <row r="17" spans="1:9" ht="65.25" customHeight="1">
      <c r="A17" s="82" t="s">
        <v>9</v>
      </c>
      <c r="B17" s="38" t="s">
        <v>47</v>
      </c>
      <c r="C17" s="61" t="s">
        <v>59</v>
      </c>
      <c r="D17" s="13" t="s">
        <v>32</v>
      </c>
      <c r="E17" s="196" t="s">
        <v>202</v>
      </c>
      <c r="F17" s="197"/>
      <c r="G17" s="197"/>
      <c r="H17" s="198"/>
      <c r="I17" s="2"/>
    </row>
    <row r="18" spans="1:9" ht="65.25" customHeight="1">
      <c r="A18" s="82" t="s">
        <v>10</v>
      </c>
      <c r="B18" s="38" t="s">
        <v>48</v>
      </c>
      <c r="C18" s="97" t="s">
        <v>60</v>
      </c>
      <c r="D18" s="13" t="s">
        <v>8</v>
      </c>
      <c r="E18" s="180" t="s">
        <v>203</v>
      </c>
      <c r="F18" s="181"/>
      <c r="G18" s="181"/>
      <c r="H18" s="182"/>
      <c r="I18" s="2"/>
    </row>
    <row r="19" spans="1:9" ht="65.25" customHeight="1">
      <c r="A19" s="82" t="s">
        <v>43</v>
      </c>
      <c r="B19" s="38" t="s">
        <v>47</v>
      </c>
      <c r="C19" s="97" t="s">
        <v>59</v>
      </c>
      <c r="D19" s="13" t="s">
        <v>32</v>
      </c>
      <c r="E19" s="180" t="s">
        <v>204</v>
      </c>
      <c r="F19" s="181"/>
      <c r="G19" s="181"/>
      <c r="H19" s="182"/>
      <c r="I19" s="2"/>
    </row>
    <row r="20" spans="1:9" ht="65.25" customHeight="1">
      <c r="A20" s="82" t="s">
        <v>44</v>
      </c>
      <c r="B20" s="38" t="s">
        <v>48</v>
      </c>
      <c r="C20" s="97" t="s">
        <v>60</v>
      </c>
      <c r="D20" s="13" t="s">
        <v>8</v>
      </c>
      <c r="E20" s="180" t="s">
        <v>205</v>
      </c>
      <c r="F20" s="181"/>
      <c r="G20" s="181"/>
      <c r="H20" s="182"/>
      <c r="I20" s="2"/>
    </row>
    <row r="21" spans="1:9" ht="90" customHeight="1">
      <c r="A21" s="82" t="s">
        <v>45</v>
      </c>
      <c r="B21" s="38" t="s">
        <v>50</v>
      </c>
      <c r="C21" s="97" t="s">
        <v>61</v>
      </c>
      <c r="D21" s="13" t="s">
        <v>35</v>
      </c>
      <c r="E21" s="180" t="s">
        <v>206</v>
      </c>
      <c r="F21" s="181"/>
      <c r="G21" s="181"/>
      <c r="H21" s="182"/>
      <c r="I21" s="2"/>
    </row>
    <row r="22" spans="1:9" ht="65.25" customHeight="1">
      <c r="A22" s="82" t="s">
        <v>46</v>
      </c>
      <c r="B22" s="38" t="s">
        <v>96</v>
      </c>
      <c r="C22" s="59" t="s">
        <v>98</v>
      </c>
      <c r="D22" s="14" t="s">
        <v>51</v>
      </c>
      <c r="E22" s="174" t="s">
        <v>207</v>
      </c>
      <c r="F22" s="175"/>
      <c r="G22" s="175"/>
      <c r="H22" s="176"/>
      <c r="I22" s="2"/>
    </row>
    <row r="23" spans="1:9" ht="8.25" customHeight="1" thickBot="1">
      <c r="A23" s="82"/>
      <c r="B23" s="38"/>
      <c r="C23" s="59"/>
      <c r="D23" s="14"/>
      <c r="E23" s="168"/>
      <c r="F23" s="169"/>
      <c r="G23" s="169"/>
      <c r="H23" s="170"/>
      <c r="I23" s="2"/>
    </row>
    <row r="24" spans="1:9" ht="27.75" customHeight="1" thickBot="1">
      <c r="A24" s="83">
        <v>3</v>
      </c>
      <c r="B24" s="76" t="s">
        <v>30</v>
      </c>
      <c r="C24" s="58" t="s">
        <v>41</v>
      </c>
      <c r="D24" s="35"/>
      <c r="E24" s="171"/>
      <c r="F24" s="172"/>
      <c r="G24" s="172"/>
      <c r="H24" s="173"/>
      <c r="I24" s="2"/>
    </row>
    <row r="25" spans="1:9" ht="48.75" customHeight="1">
      <c r="A25" s="82" t="s">
        <v>11</v>
      </c>
      <c r="B25" s="38" t="s">
        <v>56</v>
      </c>
      <c r="C25" s="59" t="s">
        <v>62</v>
      </c>
      <c r="D25" s="14" t="s">
        <v>8</v>
      </c>
      <c r="E25" s="165" t="s">
        <v>209</v>
      </c>
      <c r="F25" s="166"/>
      <c r="G25" s="166"/>
      <c r="H25" s="167"/>
      <c r="I25" s="2"/>
    </row>
    <row r="26" spans="1:9" ht="79.5" customHeight="1">
      <c r="A26" s="82" t="s">
        <v>12</v>
      </c>
      <c r="B26" s="38" t="s">
        <v>52</v>
      </c>
      <c r="C26" s="59" t="s">
        <v>63</v>
      </c>
      <c r="D26" s="14" t="s">
        <v>13</v>
      </c>
      <c r="E26" s="174" t="s">
        <v>210</v>
      </c>
      <c r="F26" s="175"/>
      <c r="G26" s="175"/>
      <c r="H26" s="176"/>
      <c r="I26" s="2"/>
    </row>
    <row r="27" spans="1:9" ht="6.75" customHeight="1" thickBot="1">
      <c r="A27" s="82"/>
      <c r="B27" s="38"/>
      <c r="C27" s="59"/>
      <c r="D27" s="14"/>
      <c r="E27" s="168"/>
      <c r="F27" s="169"/>
      <c r="G27" s="169"/>
      <c r="H27" s="170"/>
      <c r="I27" s="2"/>
    </row>
    <row r="28" spans="1:9" ht="28.5" customHeight="1" thickBot="1">
      <c r="A28" s="83">
        <v>4</v>
      </c>
      <c r="B28" s="76" t="s">
        <v>30</v>
      </c>
      <c r="C28" s="58" t="s">
        <v>42</v>
      </c>
      <c r="D28" s="35"/>
      <c r="E28" s="171"/>
      <c r="F28" s="172"/>
      <c r="G28" s="172"/>
      <c r="H28" s="173"/>
      <c r="I28" s="2"/>
    </row>
    <row r="29" spans="1:9" ht="54" customHeight="1">
      <c r="A29" s="84" t="s">
        <v>14</v>
      </c>
      <c r="B29" s="39" t="s">
        <v>53</v>
      </c>
      <c r="C29" s="61" t="s">
        <v>64</v>
      </c>
      <c r="D29" s="32" t="s">
        <v>13</v>
      </c>
      <c r="E29" s="165" t="s">
        <v>211</v>
      </c>
      <c r="F29" s="166"/>
      <c r="G29" s="166"/>
      <c r="H29" s="167"/>
      <c r="I29" s="2"/>
    </row>
    <row r="30" spans="1:9" ht="69.75" customHeight="1">
      <c r="A30" s="84" t="s">
        <v>37</v>
      </c>
      <c r="B30" s="38" t="s">
        <v>54</v>
      </c>
      <c r="C30" s="59" t="s">
        <v>65</v>
      </c>
      <c r="D30" s="14" t="s">
        <v>8</v>
      </c>
      <c r="E30" s="174" t="s">
        <v>212</v>
      </c>
      <c r="F30" s="175"/>
      <c r="G30" s="175"/>
      <c r="H30" s="176"/>
      <c r="I30" s="2"/>
    </row>
    <row r="31" spans="1:256" s="1" customFormat="1" ht="7.5" customHeight="1" thickBot="1">
      <c r="A31" s="84"/>
      <c r="B31" s="40"/>
      <c r="C31" s="57"/>
      <c r="D31" s="40"/>
      <c r="E31" s="177"/>
      <c r="F31" s="178"/>
      <c r="G31" s="178"/>
      <c r="H31" s="179"/>
      <c r="I31" s="72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9" ht="27.75" customHeight="1" thickBot="1">
      <c r="A32" s="83">
        <v>5</v>
      </c>
      <c r="B32" s="76" t="s">
        <v>30</v>
      </c>
      <c r="C32" s="58" t="s">
        <v>31</v>
      </c>
      <c r="D32" s="35"/>
      <c r="E32" s="171"/>
      <c r="F32" s="172"/>
      <c r="G32" s="172"/>
      <c r="H32" s="173"/>
      <c r="I32" s="2"/>
    </row>
    <row r="33" spans="1:9" ht="36" customHeight="1">
      <c r="A33" s="84" t="s">
        <v>36</v>
      </c>
      <c r="B33" s="62" t="s">
        <v>87</v>
      </c>
      <c r="C33" s="61" t="s">
        <v>86</v>
      </c>
      <c r="D33" s="16" t="s">
        <v>34</v>
      </c>
      <c r="E33" s="165" t="s">
        <v>89</v>
      </c>
      <c r="F33" s="166"/>
      <c r="G33" s="166"/>
      <c r="H33" s="167"/>
      <c r="I33" s="2"/>
    </row>
    <row r="34" spans="1:9" ht="8.25" customHeight="1" thickBot="1">
      <c r="A34" s="85"/>
      <c r="B34" s="64"/>
      <c r="C34" s="57"/>
      <c r="D34" s="27"/>
      <c r="E34" s="168"/>
      <c r="F34" s="169"/>
      <c r="G34" s="169"/>
      <c r="H34" s="170"/>
      <c r="I34" s="2"/>
    </row>
    <row r="35" spans="1:9" ht="22.5" customHeight="1" thickBot="1">
      <c r="A35" s="184"/>
      <c r="B35" s="185"/>
      <c r="C35" s="185"/>
      <c r="D35" s="185"/>
      <c r="E35" s="185"/>
      <c r="F35" s="185"/>
      <c r="G35" s="185"/>
      <c r="H35" s="186"/>
      <c r="I35" s="2"/>
    </row>
    <row r="36" spans="1:9" ht="22.5" customHeight="1">
      <c r="A36" s="117" t="s">
        <v>106</v>
      </c>
      <c r="B36" s="118"/>
      <c r="C36" s="118"/>
      <c r="D36" s="118"/>
      <c r="E36" s="118"/>
      <c r="F36" s="118"/>
      <c r="G36" s="118"/>
      <c r="H36" s="119"/>
      <c r="I36" s="2"/>
    </row>
    <row r="37" spans="1:9" ht="22.5" customHeight="1">
      <c r="A37" s="86"/>
      <c r="B37" s="77"/>
      <c r="C37" s="77"/>
      <c r="D37" s="77"/>
      <c r="E37" s="77"/>
      <c r="F37" s="77"/>
      <c r="G37" s="77"/>
      <c r="H37" s="78"/>
      <c r="I37" s="2"/>
    </row>
    <row r="38" spans="1:9" ht="22.5" customHeight="1">
      <c r="A38" s="86"/>
      <c r="B38" s="77"/>
      <c r="C38" s="77"/>
      <c r="D38" s="77"/>
      <c r="E38" s="77"/>
      <c r="F38" s="77"/>
      <c r="G38" s="77"/>
      <c r="H38" s="78"/>
      <c r="I38" s="2"/>
    </row>
    <row r="39" spans="1:9" ht="18" customHeight="1">
      <c r="A39" s="87"/>
      <c r="B39" s="25"/>
      <c r="C39" s="25"/>
      <c r="D39" s="25"/>
      <c r="E39" s="25"/>
      <c r="F39" s="25"/>
      <c r="G39" s="25"/>
      <c r="H39" s="26"/>
      <c r="I39" s="2"/>
    </row>
    <row r="40" spans="1:9" ht="21.75" customHeight="1" thickBot="1">
      <c r="A40" s="88" t="s">
        <v>71</v>
      </c>
      <c r="B40" s="68"/>
      <c r="C40" s="69"/>
      <c r="D40" s="69"/>
      <c r="E40" s="69"/>
      <c r="F40" s="69"/>
      <c r="G40" s="69"/>
      <c r="H40" s="70"/>
      <c r="I40" s="2"/>
    </row>
    <row r="41" spans="1:9" ht="15.75">
      <c r="A41" s="73"/>
      <c r="B41" s="10"/>
      <c r="C41" s="10"/>
      <c r="D41" s="1"/>
      <c r="E41" s="1"/>
      <c r="F41" s="1"/>
      <c r="G41" s="1"/>
      <c r="H41" s="1"/>
      <c r="I41" s="2"/>
    </row>
    <row r="42" spans="1:9" ht="15">
      <c r="A42" s="120"/>
      <c r="B42" s="183"/>
      <c r="C42" s="183"/>
      <c r="D42" s="183"/>
      <c r="E42" s="183"/>
      <c r="F42" s="183"/>
      <c r="G42" s="183"/>
      <c r="H42" s="183"/>
      <c r="I42" s="2"/>
    </row>
    <row r="43" spans="1:9" ht="15">
      <c r="A43" s="120"/>
      <c r="B43" s="183"/>
      <c r="C43" s="183"/>
      <c r="D43" s="183"/>
      <c r="E43" s="183"/>
      <c r="F43" s="183"/>
      <c r="G43" s="183"/>
      <c r="H43" s="183"/>
      <c r="I43" s="2"/>
    </row>
    <row r="44" spans="1:9" ht="15">
      <c r="A44" s="3"/>
      <c r="B44" s="1"/>
      <c r="C44" s="1"/>
      <c r="D44" s="1"/>
      <c r="E44" s="1"/>
      <c r="F44" s="1"/>
      <c r="G44" s="1"/>
      <c r="H44" s="1"/>
      <c r="I44" s="2"/>
    </row>
    <row r="45" spans="1:9" ht="15">
      <c r="A45" s="4"/>
      <c r="B45" s="5"/>
      <c r="C45" s="5"/>
      <c r="D45" s="5"/>
      <c r="E45" s="5"/>
      <c r="F45" s="5"/>
      <c r="G45" s="5"/>
      <c r="H45" s="5"/>
      <c r="I45" s="6"/>
    </row>
  </sheetData>
  <sheetProtection/>
  <mergeCells count="43">
    <mergeCell ref="A36:H36"/>
    <mergeCell ref="A42:H42"/>
    <mergeCell ref="A43:H43"/>
    <mergeCell ref="E30:H30"/>
    <mergeCell ref="E31:H31"/>
    <mergeCell ref="E32:H32"/>
    <mergeCell ref="E33:H33"/>
    <mergeCell ref="E34:H34"/>
    <mergeCell ref="A35:H35"/>
    <mergeCell ref="E24:H24"/>
    <mergeCell ref="E25:H25"/>
    <mergeCell ref="E26:H26"/>
    <mergeCell ref="E27:H27"/>
    <mergeCell ref="E28:H28"/>
    <mergeCell ref="E29:H29"/>
    <mergeCell ref="E18:H18"/>
    <mergeCell ref="E19:H19"/>
    <mergeCell ref="E20:H20"/>
    <mergeCell ref="E21:H21"/>
    <mergeCell ref="E22:H22"/>
    <mergeCell ref="E23:H23"/>
    <mergeCell ref="E12:H12"/>
    <mergeCell ref="E13:H13"/>
    <mergeCell ref="E14:H14"/>
    <mergeCell ref="E15:H15"/>
    <mergeCell ref="E16:H16"/>
    <mergeCell ref="E17:H17"/>
    <mergeCell ref="A7:H7"/>
    <mergeCell ref="A8:H8"/>
    <mergeCell ref="A9:H9"/>
    <mergeCell ref="A10:A11"/>
    <mergeCell ref="B10:B11"/>
    <mergeCell ref="C10:C11"/>
    <mergeCell ref="D10:D11"/>
    <mergeCell ref="E10:H11"/>
    <mergeCell ref="A2:H2"/>
    <mergeCell ref="A3:H3"/>
    <mergeCell ref="A5:B6"/>
    <mergeCell ref="C5:C6"/>
    <mergeCell ref="D5:D6"/>
    <mergeCell ref="E5:E6"/>
    <mergeCell ref="F5:F6"/>
    <mergeCell ref="G5:H6"/>
  </mergeCells>
  <printOptions horizontalCentered="1"/>
  <pageMargins left="0.5118110236220472" right="0.5118110236220472" top="0.1968503937007874" bottom="0.1968503937007874" header="0.31496062992125984" footer="0.31496062992125984"/>
  <pageSetup fitToWidth="2" horizontalDpi="600" verticalDpi="600" orientation="portrait" paperSize="9" scale="60" r:id="rId2"/>
  <colBreaks count="1" manualBreakCount="1">
    <brk id="8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5"/>
  <sheetViews>
    <sheetView showGridLines="0" zoomScalePageLayoutView="0" workbookViewId="0" topLeftCell="A28">
      <selection activeCell="A36" sqref="A36:H36"/>
    </sheetView>
  </sheetViews>
  <sheetFormatPr defaultColWidth="9.140625" defaultRowHeight="15"/>
  <cols>
    <col min="1" max="1" width="6.28125" style="0" customWidth="1"/>
    <col min="2" max="2" width="14.00390625" style="0" bestFit="1" customWidth="1"/>
    <col min="3" max="3" width="65.00390625" style="0" bestFit="1" customWidth="1"/>
    <col min="4" max="4" width="12.8515625" style="0" customWidth="1"/>
    <col min="5" max="5" width="10.140625" style="0" customWidth="1"/>
    <col min="6" max="6" width="13.7109375" style="0" customWidth="1"/>
    <col min="7" max="7" width="12.8515625" style="0" customWidth="1"/>
    <col min="8" max="8" width="16.421875" style="0" customWidth="1"/>
    <col min="9" max="9" width="14.28125" style="0" bestFit="1" customWidth="1"/>
  </cols>
  <sheetData>
    <row r="1" spans="1:9" ht="15.75" thickBot="1">
      <c r="A1" s="93"/>
      <c r="B1" s="94"/>
      <c r="C1" s="94"/>
      <c r="D1" s="94"/>
      <c r="E1" s="94"/>
      <c r="F1" s="94"/>
      <c r="G1" s="94"/>
      <c r="H1" s="95"/>
      <c r="I1" s="8"/>
    </row>
    <row r="2" spans="1:9" ht="60" customHeight="1">
      <c r="A2" s="142" t="s">
        <v>67</v>
      </c>
      <c r="B2" s="143"/>
      <c r="C2" s="144"/>
      <c r="D2" s="144"/>
      <c r="E2" s="144"/>
      <c r="F2" s="144"/>
      <c r="G2" s="144"/>
      <c r="H2" s="145"/>
      <c r="I2" s="2"/>
    </row>
    <row r="3" spans="1:9" ht="27" customHeight="1">
      <c r="A3" s="146" t="s">
        <v>104</v>
      </c>
      <c r="B3" s="200"/>
      <c r="C3" s="200"/>
      <c r="D3" s="200"/>
      <c r="E3" s="200"/>
      <c r="F3" s="200"/>
      <c r="G3" s="200"/>
      <c r="H3" s="148"/>
      <c r="I3" s="2"/>
    </row>
    <row r="4" spans="1:9" ht="5.25" customHeight="1" thickBot="1">
      <c r="A4" s="79"/>
      <c r="B4" s="9"/>
      <c r="C4" s="9"/>
      <c r="D4" s="1"/>
      <c r="E4" s="1"/>
      <c r="F4" s="1"/>
      <c r="G4" s="1"/>
      <c r="H4" s="11"/>
      <c r="I4" s="2"/>
    </row>
    <row r="5" spans="1:9" ht="14.25" customHeight="1">
      <c r="A5" s="201" t="s">
        <v>5</v>
      </c>
      <c r="B5" s="202"/>
      <c r="C5" s="153" t="s">
        <v>68</v>
      </c>
      <c r="D5" s="155" t="s">
        <v>69</v>
      </c>
      <c r="E5" s="157" t="s">
        <v>15</v>
      </c>
      <c r="F5" s="159">
        <v>0.2725</v>
      </c>
      <c r="G5" s="161" t="s">
        <v>185</v>
      </c>
      <c r="H5" s="162"/>
      <c r="I5" s="2"/>
    </row>
    <row r="6" spans="1:9" ht="12" customHeight="1" thickBot="1">
      <c r="A6" s="203"/>
      <c r="B6" s="204"/>
      <c r="C6" s="154"/>
      <c r="D6" s="156"/>
      <c r="E6" s="158"/>
      <c r="F6" s="160"/>
      <c r="G6" s="163"/>
      <c r="H6" s="164"/>
      <c r="I6" s="2"/>
    </row>
    <row r="7" spans="1:9" ht="26.25" customHeight="1" thickBot="1">
      <c r="A7" s="122" t="s">
        <v>81</v>
      </c>
      <c r="B7" s="123"/>
      <c r="C7" s="123"/>
      <c r="D7" s="123"/>
      <c r="E7" s="123"/>
      <c r="F7" s="123"/>
      <c r="G7" s="123"/>
      <c r="H7" s="124"/>
      <c r="I7" s="2"/>
    </row>
    <row r="8" spans="1:9" ht="26.25" customHeight="1" thickBot="1">
      <c r="A8" s="125" t="s">
        <v>82</v>
      </c>
      <c r="B8" s="126"/>
      <c r="C8" s="126"/>
      <c r="D8" s="126"/>
      <c r="E8" s="126"/>
      <c r="F8" s="126"/>
      <c r="G8" s="126"/>
      <c r="H8" s="127"/>
      <c r="I8" s="2"/>
    </row>
    <row r="9" spans="1:9" ht="28.5" customHeight="1" thickBot="1">
      <c r="A9" s="128" t="s">
        <v>190</v>
      </c>
      <c r="B9" s="129"/>
      <c r="C9" s="129"/>
      <c r="D9" s="129"/>
      <c r="E9" s="129"/>
      <c r="F9" s="129"/>
      <c r="G9" s="129"/>
      <c r="H9" s="130"/>
      <c r="I9" s="2"/>
    </row>
    <row r="10" spans="1:12" ht="14.25" customHeight="1">
      <c r="A10" s="131" t="s">
        <v>0</v>
      </c>
      <c r="B10" s="133" t="s">
        <v>84</v>
      </c>
      <c r="C10" s="135" t="s">
        <v>1</v>
      </c>
      <c r="D10" s="139" t="s">
        <v>2</v>
      </c>
      <c r="E10" s="19" t="s">
        <v>3</v>
      </c>
      <c r="F10" s="139" t="s">
        <v>17</v>
      </c>
      <c r="G10" s="139" t="s">
        <v>16</v>
      </c>
      <c r="H10" s="139" t="s">
        <v>4</v>
      </c>
      <c r="I10" s="2"/>
      <c r="L10" t="s">
        <v>40</v>
      </c>
    </row>
    <row r="11" spans="1:9" ht="13.5" customHeight="1" thickBot="1">
      <c r="A11" s="132"/>
      <c r="B11" s="134"/>
      <c r="C11" s="137"/>
      <c r="D11" s="141"/>
      <c r="E11" s="19"/>
      <c r="F11" s="140"/>
      <c r="G11" s="141"/>
      <c r="H11" s="141"/>
      <c r="I11" s="2"/>
    </row>
    <row r="12" spans="1:9" ht="28.5" customHeight="1" thickBot="1">
      <c r="A12" s="80">
        <v>1</v>
      </c>
      <c r="B12" s="76" t="s">
        <v>83</v>
      </c>
      <c r="C12" s="60" t="s">
        <v>7</v>
      </c>
      <c r="D12" s="20"/>
      <c r="E12" s="20"/>
      <c r="F12" s="99"/>
      <c r="G12" s="21"/>
      <c r="H12" s="22">
        <f>SUM(H13:H14)</f>
        <v>10653.84</v>
      </c>
      <c r="I12" s="2"/>
    </row>
    <row r="13" spans="1:9" ht="79.5" customHeight="1">
      <c r="A13" s="82" t="s">
        <v>6</v>
      </c>
      <c r="B13" s="40" t="s">
        <v>28</v>
      </c>
      <c r="C13" s="61" t="s">
        <v>74</v>
      </c>
      <c r="D13" s="15">
        <f>'PLANILHA 01'!D13+'PLANILHA 02'!D13+'PLANILHA 03'!H13</f>
        <v>1</v>
      </c>
      <c r="E13" s="16" t="s">
        <v>29</v>
      </c>
      <c r="F13" s="66">
        <v>1225.53</v>
      </c>
      <c r="G13" s="17">
        <f>ROUND(F13*(1+$F$5),2)</f>
        <v>1559.49</v>
      </c>
      <c r="H13" s="18">
        <f>ROUND(D13*G13,2)</f>
        <v>1559.49</v>
      </c>
      <c r="I13" s="71"/>
    </row>
    <row r="14" spans="1:9" ht="39" customHeight="1">
      <c r="A14" s="81" t="s">
        <v>55</v>
      </c>
      <c r="B14" s="40">
        <v>99814</v>
      </c>
      <c r="C14" s="98" t="s">
        <v>192</v>
      </c>
      <c r="D14" s="15">
        <f>'PLANILHA 01'!D14+'PLANILHA 02'!D14+'PLANILHA 03'!D14</f>
        <v>4736.64</v>
      </c>
      <c r="E14" s="16" t="s">
        <v>8</v>
      </c>
      <c r="F14" s="66">
        <v>1.51</v>
      </c>
      <c r="G14" s="17">
        <f>ROUND(F14*(1+$F$5),2)</f>
        <v>1.92</v>
      </c>
      <c r="H14" s="18">
        <f>ROUND(D14*G14,2)</f>
        <v>9094.35</v>
      </c>
      <c r="I14" s="71"/>
    </row>
    <row r="15" spans="1:9" ht="8.25" customHeight="1" thickBot="1">
      <c r="A15" s="82"/>
      <c r="B15" s="40"/>
      <c r="C15" s="63"/>
      <c r="D15" s="13"/>
      <c r="E15" s="14"/>
      <c r="F15" s="24"/>
      <c r="G15" s="17"/>
      <c r="H15" s="18"/>
      <c r="I15" s="2"/>
    </row>
    <row r="16" spans="1:9" ht="33" customHeight="1" thickBot="1">
      <c r="A16" s="80">
        <v>2</v>
      </c>
      <c r="B16" s="76" t="s">
        <v>30</v>
      </c>
      <c r="C16" s="60" t="s">
        <v>49</v>
      </c>
      <c r="D16" s="20"/>
      <c r="E16" s="20"/>
      <c r="F16" s="99"/>
      <c r="G16" s="21"/>
      <c r="H16" s="22">
        <f>SUM(H17:H22)</f>
        <v>424907.42999999993</v>
      </c>
      <c r="I16" s="2"/>
    </row>
    <row r="17" spans="1:9" ht="65.25" customHeight="1">
      <c r="A17" s="82" t="s">
        <v>9</v>
      </c>
      <c r="B17" s="38" t="s">
        <v>47</v>
      </c>
      <c r="C17" s="61" t="s">
        <v>199</v>
      </c>
      <c r="D17" s="15">
        <f>'PLANILHA 01'!D17+'PLANILHA 02'!D17+'PLANILHA 03'!D17</f>
        <v>562.48</v>
      </c>
      <c r="E17" s="13" t="s">
        <v>32</v>
      </c>
      <c r="F17" s="24">
        <v>0.67</v>
      </c>
      <c r="G17" s="17">
        <f aca="true" t="shared" si="0" ref="G17:G22">ROUND(F17*(1+$F$5),2)</f>
        <v>0.85</v>
      </c>
      <c r="H17" s="18">
        <f aca="true" t="shared" si="1" ref="H17:H22">ROUND(D17*G17,2)</f>
        <v>478.11</v>
      </c>
      <c r="I17" s="2"/>
    </row>
    <row r="18" spans="1:9" ht="65.25" customHeight="1">
      <c r="A18" s="82" t="s">
        <v>10</v>
      </c>
      <c r="B18" s="38" t="s">
        <v>48</v>
      </c>
      <c r="C18" s="97" t="s">
        <v>193</v>
      </c>
      <c r="D18" s="15">
        <f>'PLANILHA 01'!D18+'PLANILHA 02'!D18+'PLANILHA 03'!D18</f>
        <v>4003.43</v>
      </c>
      <c r="E18" s="13" t="s">
        <v>8</v>
      </c>
      <c r="F18" s="24">
        <v>2.27</v>
      </c>
      <c r="G18" s="17">
        <f t="shared" si="0"/>
        <v>2.89</v>
      </c>
      <c r="H18" s="18">
        <f t="shared" si="1"/>
        <v>11569.91</v>
      </c>
      <c r="I18" s="2"/>
    </row>
    <row r="19" spans="1:9" ht="65.25" customHeight="1">
      <c r="A19" s="82" t="s">
        <v>43</v>
      </c>
      <c r="B19" s="38" t="s">
        <v>47</v>
      </c>
      <c r="C19" s="97" t="s">
        <v>194</v>
      </c>
      <c r="D19" s="15">
        <f>'PLANILHA 01'!D19+'PLANILHA 02'!D19+'PLANILHA 03'!D19</f>
        <v>562.48</v>
      </c>
      <c r="E19" s="13" t="s">
        <v>32</v>
      </c>
      <c r="F19" s="24">
        <v>0.67</v>
      </c>
      <c r="G19" s="17">
        <f t="shared" si="0"/>
        <v>0.85</v>
      </c>
      <c r="H19" s="18">
        <f t="shared" si="1"/>
        <v>478.11</v>
      </c>
      <c r="I19" s="2"/>
    </row>
    <row r="20" spans="1:9" ht="65.25" customHeight="1">
      <c r="A20" s="82" t="s">
        <v>44</v>
      </c>
      <c r="B20" s="38" t="s">
        <v>48</v>
      </c>
      <c r="C20" s="97" t="s">
        <v>200</v>
      </c>
      <c r="D20" s="15">
        <f>'PLANILHA 01'!D20+'PLANILHA 02'!D20+'PLANILHA 03'!D20</f>
        <v>4003.43</v>
      </c>
      <c r="E20" s="13" t="s">
        <v>8</v>
      </c>
      <c r="F20" s="24">
        <v>2.27</v>
      </c>
      <c r="G20" s="17">
        <f t="shared" si="0"/>
        <v>2.89</v>
      </c>
      <c r="H20" s="18">
        <f t="shared" si="1"/>
        <v>11569.91</v>
      </c>
      <c r="I20" s="2"/>
    </row>
    <row r="21" spans="1:9" ht="90" customHeight="1">
      <c r="A21" s="82" t="s">
        <v>45</v>
      </c>
      <c r="B21" s="38" t="s">
        <v>50</v>
      </c>
      <c r="C21" s="97" t="s">
        <v>195</v>
      </c>
      <c r="D21" s="15">
        <f>'PLANILHA 01'!D21+'PLANILHA 02'!D21+'PLANILHA 03'!D21</f>
        <v>200.17</v>
      </c>
      <c r="E21" s="13" t="s">
        <v>35</v>
      </c>
      <c r="F21" s="24">
        <v>1529.42</v>
      </c>
      <c r="G21" s="17">
        <f t="shared" si="0"/>
        <v>1946.19</v>
      </c>
      <c r="H21" s="18">
        <f t="shared" si="1"/>
        <v>389568.85</v>
      </c>
      <c r="I21" s="2"/>
    </row>
    <row r="22" spans="1:9" ht="65.25" customHeight="1">
      <c r="A22" s="82" t="s">
        <v>46</v>
      </c>
      <c r="B22" s="38" t="s">
        <v>96</v>
      </c>
      <c r="C22" s="59" t="s">
        <v>196</v>
      </c>
      <c r="D22" s="15">
        <f>'PLANILHA 01'!D22+'PLANILHA 02'!D22+'PLANILHA 03'!D22</f>
        <v>4784.0599999999995</v>
      </c>
      <c r="E22" s="14" t="s">
        <v>51</v>
      </c>
      <c r="F22" s="24">
        <v>1.85</v>
      </c>
      <c r="G22" s="17">
        <f t="shared" si="0"/>
        <v>2.35</v>
      </c>
      <c r="H22" s="18">
        <f t="shared" si="1"/>
        <v>11242.54</v>
      </c>
      <c r="I22" s="2"/>
    </row>
    <row r="23" spans="1:9" ht="8.25" customHeight="1" thickBot="1">
      <c r="A23" s="82"/>
      <c r="B23" s="38"/>
      <c r="C23" s="59"/>
      <c r="D23" s="13"/>
      <c r="E23" s="14"/>
      <c r="F23" s="24"/>
      <c r="G23" s="17"/>
      <c r="H23" s="18"/>
      <c r="I23" s="2"/>
    </row>
    <row r="24" spans="1:9" ht="27.75" customHeight="1" thickBot="1">
      <c r="A24" s="83">
        <v>3</v>
      </c>
      <c r="B24" s="76" t="s">
        <v>30</v>
      </c>
      <c r="C24" s="58" t="s">
        <v>41</v>
      </c>
      <c r="D24" s="34"/>
      <c r="E24" s="35"/>
      <c r="F24" s="36"/>
      <c r="G24" s="41"/>
      <c r="H24" s="42">
        <f>SUM(H25:H26)</f>
        <v>65863.52</v>
      </c>
      <c r="I24" s="2"/>
    </row>
    <row r="25" spans="1:9" ht="48.75" customHeight="1">
      <c r="A25" s="82" t="s">
        <v>11</v>
      </c>
      <c r="B25" s="38" t="s">
        <v>56</v>
      </c>
      <c r="C25" s="59" t="s">
        <v>208</v>
      </c>
      <c r="D25" s="15">
        <f>'PLANILHA 01'!D25+'PLANILHA 02'!D25+'PLANILHA 03'!D25</f>
        <v>733.21</v>
      </c>
      <c r="E25" s="14" t="s">
        <v>8</v>
      </c>
      <c r="F25" s="24">
        <v>12.96</v>
      </c>
      <c r="G25" s="17">
        <f>ROUND(F25*(1+$F$5),2)</f>
        <v>16.49</v>
      </c>
      <c r="H25" s="18">
        <f>ROUND(D25*G25,2)</f>
        <v>12090.63</v>
      </c>
      <c r="I25" s="2"/>
    </row>
    <row r="26" spans="1:9" ht="79.5" customHeight="1">
      <c r="A26" s="82" t="s">
        <v>12</v>
      </c>
      <c r="B26" s="38" t="s">
        <v>52</v>
      </c>
      <c r="C26" s="59" t="s">
        <v>197</v>
      </c>
      <c r="D26" s="15">
        <f>'PLANILHA 01'!D26+'PLANILHA 02'!D26+'PLANILHA 03'!D26</f>
        <v>1466.4</v>
      </c>
      <c r="E26" s="14" t="s">
        <v>13</v>
      </c>
      <c r="F26" s="24">
        <v>28.82</v>
      </c>
      <c r="G26" s="17">
        <f>ROUND(F26*(1+$F$5),2)</f>
        <v>36.67</v>
      </c>
      <c r="H26" s="18">
        <f>ROUND(D26*G26,2)</f>
        <v>53772.89</v>
      </c>
      <c r="I26" s="2"/>
    </row>
    <row r="27" spans="1:9" ht="6.75" customHeight="1" thickBot="1">
      <c r="A27" s="82"/>
      <c r="B27" s="38"/>
      <c r="C27" s="59"/>
      <c r="D27" s="27"/>
      <c r="E27" s="14"/>
      <c r="F27" s="29"/>
      <c r="G27" s="17"/>
      <c r="H27" s="18"/>
      <c r="I27" s="2"/>
    </row>
    <row r="28" spans="1:9" ht="28.5" customHeight="1" thickBot="1">
      <c r="A28" s="83">
        <v>4</v>
      </c>
      <c r="B28" s="76" t="s">
        <v>30</v>
      </c>
      <c r="C28" s="58" t="s">
        <v>42</v>
      </c>
      <c r="D28" s="34"/>
      <c r="E28" s="35"/>
      <c r="F28" s="36"/>
      <c r="G28" s="41"/>
      <c r="H28" s="42">
        <f>SUM(H29:H30)</f>
        <v>5703.5</v>
      </c>
      <c r="I28" s="2"/>
    </row>
    <row r="29" spans="1:9" ht="54" customHeight="1">
      <c r="A29" s="84" t="s">
        <v>14</v>
      </c>
      <c r="B29" s="39" t="s">
        <v>53</v>
      </c>
      <c r="C29" s="61" t="s">
        <v>198</v>
      </c>
      <c r="D29" s="15">
        <f>'PLANILHA 01'!D29+'PLANILHA 02'!D29+'PLANILHA 03'!D29</f>
        <v>1321.2</v>
      </c>
      <c r="E29" s="32" t="s">
        <v>13</v>
      </c>
      <c r="F29" s="33">
        <v>2.48</v>
      </c>
      <c r="G29" s="17">
        <f>ROUND(F29*(1+$F$5),2)</f>
        <v>3.16</v>
      </c>
      <c r="H29" s="18">
        <f>ROUND(D29*G29,2)</f>
        <v>4174.99</v>
      </c>
      <c r="I29" s="2"/>
    </row>
    <row r="30" spans="1:9" ht="69.75" customHeight="1">
      <c r="A30" s="84" t="s">
        <v>37</v>
      </c>
      <c r="B30" s="38" t="s">
        <v>54</v>
      </c>
      <c r="C30" s="59" t="s">
        <v>75</v>
      </c>
      <c r="D30" s="15">
        <f>'PLANILHA 01'!D30+'PLANILHA 02'!D30+'PLANILHA 03'!D30</f>
        <v>2.74</v>
      </c>
      <c r="E30" s="14" t="s">
        <v>8</v>
      </c>
      <c r="F30" s="24">
        <v>438.39</v>
      </c>
      <c r="G30" s="17">
        <f>ROUND(F30*(1+$F$5),2)</f>
        <v>557.85</v>
      </c>
      <c r="H30" s="18">
        <f>ROUND(D30*G30,2)</f>
        <v>1528.51</v>
      </c>
      <c r="I30" s="2"/>
    </row>
    <row r="31" spans="1:256" s="1" customFormat="1" ht="7.5" customHeight="1" thickBot="1">
      <c r="A31" s="84"/>
      <c r="B31" s="40"/>
      <c r="C31" s="57"/>
      <c r="D31" s="13"/>
      <c r="E31" s="40"/>
      <c r="F31" s="24"/>
      <c r="G31" s="74"/>
      <c r="H31" s="75"/>
      <c r="I31" s="72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9" ht="27.75" customHeight="1" thickBot="1">
      <c r="A32" s="83">
        <v>5</v>
      </c>
      <c r="B32" s="76" t="s">
        <v>30</v>
      </c>
      <c r="C32" s="58" t="s">
        <v>31</v>
      </c>
      <c r="D32" s="34"/>
      <c r="E32" s="35"/>
      <c r="F32" s="36"/>
      <c r="G32" s="41"/>
      <c r="H32" s="42">
        <f>SUM(H33:H34)</f>
        <v>29860.28</v>
      </c>
      <c r="I32" s="2"/>
    </row>
    <row r="33" spans="1:9" ht="36" customHeight="1">
      <c r="A33" s="84" t="s">
        <v>36</v>
      </c>
      <c r="B33" s="62" t="s">
        <v>87</v>
      </c>
      <c r="C33" s="61" t="s">
        <v>86</v>
      </c>
      <c r="D33" s="15">
        <f>'PLANILHA 01'!D33+'PLANILHA 02'!D33+'PLANILHA 03'!D33</f>
        <v>4</v>
      </c>
      <c r="E33" s="16" t="s">
        <v>34</v>
      </c>
      <c r="F33" s="23">
        <v>5866.46</v>
      </c>
      <c r="G33" s="17">
        <f>ROUND(F33*(1+$F$5),2)</f>
        <v>7465.07</v>
      </c>
      <c r="H33" s="18">
        <f>ROUND(D33*G33,2)</f>
        <v>29860.28</v>
      </c>
      <c r="I33" s="2"/>
    </row>
    <row r="34" spans="1:9" ht="8.25" customHeight="1" thickBot="1">
      <c r="A34" s="85"/>
      <c r="B34" s="64"/>
      <c r="C34" s="57"/>
      <c r="D34" s="27"/>
      <c r="E34" s="28"/>
      <c r="F34" s="29"/>
      <c r="G34" s="65"/>
      <c r="H34" s="67"/>
      <c r="I34" s="2"/>
    </row>
    <row r="35" spans="1:9" ht="22.5" customHeight="1" thickBot="1">
      <c r="A35" s="205" t="s">
        <v>214</v>
      </c>
      <c r="B35" s="206"/>
      <c r="C35" s="206"/>
      <c r="D35" s="206"/>
      <c r="E35" s="206"/>
      <c r="F35" s="206"/>
      <c r="G35" s="207"/>
      <c r="H35" s="30">
        <f>H12+H16+H24+H28+H32</f>
        <v>536988.57</v>
      </c>
      <c r="I35" s="2"/>
    </row>
    <row r="36" spans="1:9" ht="22.5" customHeight="1">
      <c r="A36" s="117" t="s">
        <v>106</v>
      </c>
      <c r="B36" s="118"/>
      <c r="C36" s="118"/>
      <c r="D36" s="118"/>
      <c r="E36" s="118"/>
      <c r="F36" s="118"/>
      <c r="G36" s="118"/>
      <c r="H36" s="119"/>
      <c r="I36" s="2"/>
    </row>
    <row r="37" spans="1:9" ht="22.5" customHeight="1">
      <c r="A37" s="86"/>
      <c r="B37" s="77"/>
      <c r="C37" s="77"/>
      <c r="D37" s="77"/>
      <c r="E37" s="77"/>
      <c r="F37" s="77"/>
      <c r="G37" s="77"/>
      <c r="H37" s="78"/>
      <c r="I37" s="2"/>
    </row>
    <row r="38" spans="1:9" ht="22.5" customHeight="1">
      <c r="A38" s="86"/>
      <c r="B38" s="77"/>
      <c r="C38" s="77"/>
      <c r="D38" s="77"/>
      <c r="E38" s="77"/>
      <c r="F38" s="77"/>
      <c r="G38" s="77"/>
      <c r="H38" s="78"/>
      <c r="I38" s="2"/>
    </row>
    <row r="39" spans="1:9" ht="18" customHeight="1">
      <c r="A39" s="87"/>
      <c r="B39" s="25"/>
      <c r="C39" s="25"/>
      <c r="D39" s="25"/>
      <c r="E39" s="25"/>
      <c r="F39" s="25"/>
      <c r="G39" s="25"/>
      <c r="H39" s="26"/>
      <c r="I39" s="2"/>
    </row>
    <row r="40" spans="1:9" ht="21.75" customHeight="1" thickBot="1">
      <c r="A40" s="88" t="s">
        <v>70</v>
      </c>
      <c r="B40" s="68"/>
      <c r="C40" s="69"/>
      <c r="D40" s="69"/>
      <c r="E40" s="69"/>
      <c r="F40" s="69"/>
      <c r="G40" s="69"/>
      <c r="H40" s="70"/>
      <c r="I40" s="2"/>
    </row>
    <row r="41" spans="1:9" ht="15.75">
      <c r="A41" s="73"/>
      <c r="B41" s="10"/>
      <c r="C41" s="10"/>
      <c r="D41" s="1"/>
      <c r="E41" s="1"/>
      <c r="F41" s="1"/>
      <c r="G41" s="1"/>
      <c r="H41" s="1"/>
      <c r="I41" s="2"/>
    </row>
    <row r="42" spans="1:9" ht="15">
      <c r="A42" s="120"/>
      <c r="B42" s="183"/>
      <c r="C42" s="183"/>
      <c r="D42" s="183"/>
      <c r="E42" s="183"/>
      <c r="F42" s="183"/>
      <c r="G42" s="183"/>
      <c r="H42" s="183"/>
      <c r="I42" s="2"/>
    </row>
    <row r="43" spans="1:9" ht="15">
      <c r="A43" s="120"/>
      <c r="B43" s="183"/>
      <c r="C43" s="183"/>
      <c r="D43" s="183"/>
      <c r="E43" s="183"/>
      <c r="F43" s="183"/>
      <c r="G43" s="183"/>
      <c r="H43" s="183"/>
      <c r="I43" s="2"/>
    </row>
    <row r="44" spans="1:9" ht="15">
      <c r="A44" s="3"/>
      <c r="B44" s="1"/>
      <c r="C44" s="1"/>
      <c r="D44" s="1"/>
      <c r="E44" s="1"/>
      <c r="F44" s="1"/>
      <c r="G44" s="1"/>
      <c r="H44" s="1"/>
      <c r="I44" s="2"/>
    </row>
    <row r="45" spans="1:9" ht="15">
      <c r="A45" s="4"/>
      <c r="B45" s="5"/>
      <c r="C45" s="5"/>
      <c r="D45" s="5"/>
      <c r="E45" s="5"/>
      <c r="F45" s="5"/>
      <c r="G45" s="5"/>
      <c r="H45" s="5"/>
      <c r="I45" s="6"/>
    </row>
  </sheetData>
  <sheetProtection/>
  <mergeCells count="22">
    <mergeCell ref="B10:B11"/>
    <mergeCell ref="C10:C11"/>
    <mergeCell ref="F5:F6"/>
    <mergeCell ref="G5:H6"/>
    <mergeCell ref="A35:G35"/>
    <mergeCell ref="A36:H36"/>
    <mergeCell ref="A42:H42"/>
    <mergeCell ref="A43:H43"/>
    <mergeCell ref="A7:H7"/>
    <mergeCell ref="A8:H8"/>
    <mergeCell ref="A9:H9"/>
    <mergeCell ref="A10:A11"/>
    <mergeCell ref="D10:D11"/>
    <mergeCell ref="F10:F11"/>
    <mergeCell ref="G10:G11"/>
    <mergeCell ref="H10:H11"/>
    <mergeCell ref="A2:H2"/>
    <mergeCell ref="A3:H3"/>
    <mergeCell ref="A5:B6"/>
    <mergeCell ref="C5:C6"/>
    <mergeCell ref="D5:D6"/>
    <mergeCell ref="E5:E6"/>
  </mergeCells>
  <printOptions horizontalCentered="1"/>
  <pageMargins left="0.5118110236220472" right="0.5118110236220472" top="0.1968503937007874" bottom="0.1968503937007874" header="0.31496062992125984" footer="0.31496062992125984"/>
  <pageSetup fitToWidth="2" horizontalDpi="600" verticalDpi="600" orientation="portrait" paperSize="9" scale="60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CAMG</dc:creator>
  <cp:keywords/>
  <dc:description/>
  <cp:lastModifiedBy>Miltom Salgado</cp:lastModifiedBy>
  <cp:lastPrinted>2022-07-23T15:34:03Z</cp:lastPrinted>
  <dcterms:created xsi:type="dcterms:W3CDTF">2012-03-15T14:32:41Z</dcterms:created>
  <dcterms:modified xsi:type="dcterms:W3CDTF">2022-07-23T15:34:48Z</dcterms:modified>
  <cp:category/>
  <cp:version/>
  <cp:contentType/>
  <cp:contentStatus/>
</cp:coreProperties>
</file>